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W:\word1\Közérdekű adatok honlapra 2024\Statisztikai adatgyűjtések eredményei\"/>
    </mc:Choice>
  </mc:AlternateContent>
  <xr:revisionPtr revIDLastSave="0" documentId="8_{6B2F4811-2288-4E1B-AC12-BC5F66C7A180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OSAP táblázat" sheetId="1" r:id="rId1"/>
    <sheet name="Útmutatók" sheetId="2" r:id="rId2"/>
  </sheets>
  <calcPr calcId="191029"/>
</workbook>
</file>

<file path=xl/calcChain.xml><?xml version="1.0" encoding="utf-8"?>
<calcChain xmlns="http://schemas.openxmlformats.org/spreadsheetml/2006/main">
  <c r="B41" i="1" l="1"/>
  <c r="B40" i="1"/>
  <c r="B16" i="1"/>
  <c r="R16" i="1"/>
  <c r="B32" i="1"/>
  <c r="B31" i="1"/>
  <c r="B30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H24" i="1"/>
  <c r="AX24" i="1"/>
  <c r="AY24" i="1"/>
  <c r="AZ24" i="1"/>
  <c r="BA24" i="1"/>
  <c r="BB24" i="1"/>
  <c r="BC24" i="1"/>
  <c r="BD24" i="1"/>
  <c r="BE24" i="1"/>
  <c r="BF24" i="1"/>
  <c r="BG24" i="1"/>
  <c r="AW24" i="1"/>
  <c r="AV24" i="1"/>
  <c r="AT24" i="1"/>
  <c r="AU24" i="1"/>
  <c r="AP24" i="1"/>
  <c r="AQ24" i="1"/>
  <c r="AR24" i="1"/>
  <c r="AS24" i="1"/>
  <c r="AO24" i="1"/>
  <c r="AK24" i="1"/>
  <c r="AL24" i="1"/>
  <c r="AM24" i="1"/>
  <c r="AN24" i="1"/>
  <c r="AJ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S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4" i="1"/>
  <c r="H18" i="1"/>
  <c r="G18" i="1"/>
  <c r="F18" i="1"/>
  <c r="E18" i="1"/>
  <c r="D18" i="1"/>
  <c r="C18" i="1"/>
  <c r="B23" i="1"/>
  <c r="B25" i="1"/>
  <c r="B21" i="1"/>
  <c r="B14" i="1"/>
  <c r="R14" i="1"/>
  <c r="AV36" i="1"/>
  <c r="AV18" i="1"/>
  <c r="AV12" i="1"/>
  <c r="AV8" i="1"/>
  <c r="B29" i="1" l="1"/>
  <c r="AV42" i="1"/>
  <c r="R29" i="1"/>
  <c r="B24" i="1"/>
  <c r="AU12" i="1"/>
  <c r="AU18" i="1" l="1"/>
  <c r="AL8" i="1" l="1"/>
  <c r="AM8" i="1"/>
  <c r="AN8" i="1"/>
  <c r="AL12" i="1"/>
  <c r="AM12" i="1"/>
  <c r="AN12" i="1"/>
  <c r="AL18" i="1"/>
  <c r="AM18" i="1"/>
  <c r="AN18" i="1"/>
  <c r="AL36" i="1"/>
  <c r="AM36" i="1"/>
  <c r="AN36" i="1"/>
  <c r="AA8" i="1"/>
  <c r="AB8" i="1"/>
  <c r="AC8" i="1"/>
  <c r="AA12" i="1"/>
  <c r="AB12" i="1"/>
  <c r="AC12" i="1"/>
  <c r="AA18" i="1"/>
  <c r="AB18" i="1"/>
  <c r="AC18" i="1"/>
  <c r="AA36" i="1"/>
  <c r="AB36" i="1"/>
  <c r="AC36" i="1"/>
  <c r="AN42" i="1" l="1"/>
  <c r="AC42" i="1"/>
  <c r="AB42" i="1"/>
  <c r="AM42" i="1"/>
  <c r="AA42" i="1"/>
  <c r="AL42" i="1"/>
  <c r="BG36" i="1"/>
  <c r="BH36" i="1"/>
  <c r="BF36" i="1"/>
  <c r="BE36" i="1"/>
  <c r="BD36" i="1"/>
  <c r="BC36" i="1"/>
  <c r="BB36" i="1"/>
  <c r="BA36" i="1"/>
  <c r="AZ36" i="1"/>
  <c r="AY36" i="1"/>
  <c r="AX36" i="1"/>
  <c r="AW36" i="1"/>
  <c r="AU36" i="1"/>
  <c r="AT36" i="1"/>
  <c r="AS36" i="1"/>
  <c r="AR36" i="1"/>
  <c r="AQ36" i="1"/>
  <c r="AP36" i="1"/>
  <c r="AO36" i="1"/>
  <c r="AK36" i="1"/>
  <c r="AJ36" i="1"/>
  <c r="AI36" i="1"/>
  <c r="AH36" i="1"/>
  <c r="AG36" i="1"/>
  <c r="AF36" i="1"/>
  <c r="AE36" i="1"/>
  <c r="AD36" i="1"/>
  <c r="Z36" i="1"/>
  <c r="Y36" i="1"/>
  <c r="X36" i="1"/>
  <c r="W36" i="1"/>
  <c r="V36" i="1"/>
  <c r="U36" i="1"/>
  <c r="T36" i="1"/>
  <c r="S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T18" i="1"/>
  <c r="AS18" i="1"/>
  <c r="AR18" i="1"/>
  <c r="AQ18" i="1"/>
  <c r="AP18" i="1"/>
  <c r="AO18" i="1"/>
  <c r="AK18" i="1"/>
  <c r="AJ18" i="1"/>
  <c r="AI18" i="1"/>
  <c r="AH18" i="1"/>
  <c r="AG18" i="1"/>
  <c r="AF18" i="1"/>
  <c r="AE18" i="1"/>
  <c r="AD18" i="1"/>
  <c r="Z18" i="1"/>
  <c r="Y18" i="1"/>
  <c r="X18" i="1"/>
  <c r="W18" i="1"/>
  <c r="V18" i="1"/>
  <c r="U18" i="1"/>
  <c r="T18" i="1"/>
  <c r="S18" i="1"/>
  <c r="Q18" i="1"/>
  <c r="P18" i="1"/>
  <c r="O18" i="1"/>
  <c r="N18" i="1"/>
  <c r="M18" i="1"/>
  <c r="L18" i="1"/>
  <c r="K18" i="1"/>
  <c r="J18" i="1"/>
  <c r="I18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T12" i="1"/>
  <c r="AS12" i="1"/>
  <c r="AR12" i="1"/>
  <c r="AQ12" i="1"/>
  <c r="AP12" i="1"/>
  <c r="AO12" i="1"/>
  <c r="AK12" i="1"/>
  <c r="AJ12" i="1"/>
  <c r="AI12" i="1"/>
  <c r="AH12" i="1"/>
  <c r="AG12" i="1"/>
  <c r="AF12" i="1"/>
  <c r="AE12" i="1"/>
  <c r="AD12" i="1"/>
  <c r="Z12" i="1"/>
  <c r="Y12" i="1"/>
  <c r="X12" i="1"/>
  <c r="W12" i="1"/>
  <c r="V12" i="1"/>
  <c r="U12" i="1"/>
  <c r="T12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R39" i="1"/>
  <c r="R38" i="1"/>
  <c r="R37" i="1"/>
  <c r="R35" i="1"/>
  <c r="R34" i="1"/>
  <c r="R33" i="1"/>
  <c r="R28" i="1"/>
  <c r="R27" i="1"/>
  <c r="R26" i="1"/>
  <c r="R24" i="1"/>
  <c r="R23" i="1"/>
  <c r="R22" i="1"/>
  <c r="R21" i="1"/>
  <c r="R20" i="1"/>
  <c r="R19" i="1"/>
  <c r="R17" i="1"/>
  <c r="R13" i="1"/>
  <c r="R11" i="1"/>
  <c r="R10" i="1"/>
  <c r="R9" i="1"/>
  <c r="B39" i="1"/>
  <c r="B38" i="1"/>
  <c r="B37" i="1"/>
  <c r="B35" i="1"/>
  <c r="B34" i="1"/>
  <c r="B33" i="1"/>
  <c r="B28" i="1"/>
  <c r="B27" i="1"/>
  <c r="B26" i="1"/>
  <c r="B22" i="1"/>
  <c r="B20" i="1"/>
  <c r="B19" i="1"/>
  <c r="B17" i="1"/>
  <c r="B15" i="1"/>
  <c r="B13" i="1"/>
  <c r="B11" i="1"/>
  <c r="B10" i="1"/>
  <c r="B9" i="1"/>
  <c r="AU8" i="1"/>
  <c r="AU42" i="1" s="1"/>
  <c r="D8" i="1"/>
  <c r="E8" i="1"/>
  <c r="F8" i="1"/>
  <c r="G8" i="1"/>
  <c r="G42" i="1" s="1"/>
  <c r="H8" i="1"/>
  <c r="I8" i="1"/>
  <c r="J8" i="1"/>
  <c r="K8" i="1"/>
  <c r="L8" i="1"/>
  <c r="M8" i="1"/>
  <c r="N8" i="1"/>
  <c r="O8" i="1"/>
  <c r="P8" i="1"/>
  <c r="Q8" i="1"/>
  <c r="S8" i="1"/>
  <c r="T8" i="1"/>
  <c r="U8" i="1"/>
  <c r="V8" i="1"/>
  <c r="W8" i="1"/>
  <c r="X8" i="1"/>
  <c r="Y8" i="1"/>
  <c r="Z8" i="1"/>
  <c r="AD8" i="1"/>
  <c r="AE8" i="1"/>
  <c r="AF8" i="1"/>
  <c r="AG8" i="1"/>
  <c r="AH8" i="1"/>
  <c r="AI8" i="1"/>
  <c r="AJ8" i="1"/>
  <c r="AK8" i="1"/>
  <c r="AO8" i="1"/>
  <c r="AP8" i="1"/>
  <c r="AQ8" i="1"/>
  <c r="AR8" i="1"/>
  <c r="AS8" i="1"/>
  <c r="AT8" i="1"/>
  <c r="AW8" i="1"/>
  <c r="AX8" i="1"/>
  <c r="AY8" i="1"/>
  <c r="AZ8" i="1"/>
  <c r="BA8" i="1"/>
  <c r="BB8" i="1"/>
  <c r="BC8" i="1"/>
  <c r="BD8" i="1"/>
  <c r="BE8" i="1"/>
  <c r="BF8" i="1"/>
  <c r="BG8" i="1"/>
  <c r="BH8" i="1"/>
  <c r="C8" i="1"/>
  <c r="AP42" i="1" l="1"/>
  <c r="H42" i="1"/>
  <c r="AQ42" i="1"/>
  <c r="P42" i="1"/>
  <c r="O42" i="1"/>
  <c r="C42" i="1"/>
  <c r="AI42" i="1"/>
  <c r="BG42" i="1"/>
  <c r="AF42" i="1"/>
  <c r="AE42" i="1"/>
  <c r="E42" i="1"/>
  <c r="Y42" i="1"/>
  <c r="AZ42" i="1"/>
  <c r="AT42" i="1"/>
  <c r="AJ42" i="1"/>
  <c r="K42" i="1"/>
  <c r="T42" i="1"/>
  <c r="L42" i="1"/>
  <c r="BH42" i="1"/>
  <c r="BE42" i="1"/>
  <c r="BD42" i="1"/>
  <c r="D42" i="1"/>
  <c r="X42" i="1"/>
  <c r="U42" i="1"/>
  <c r="AW42" i="1"/>
  <c r="BA42" i="1"/>
  <c r="AS42" i="1"/>
  <c r="BC42" i="1"/>
  <c r="AH42" i="1"/>
  <c r="W42" i="1"/>
  <c r="N42" i="1"/>
  <c r="J42" i="1"/>
  <c r="BF42" i="1"/>
  <c r="BB42" i="1"/>
  <c r="AX42" i="1"/>
  <c r="AR42" i="1"/>
  <c r="AK42" i="1"/>
  <c r="AG42" i="1"/>
  <c r="Z42" i="1"/>
  <c r="V42" i="1"/>
  <c r="Q42" i="1"/>
  <c r="M42" i="1"/>
  <c r="I42" i="1"/>
  <c r="AY42" i="1"/>
  <c r="AO42" i="1"/>
  <c r="AD42" i="1"/>
  <c r="S42" i="1"/>
  <c r="F42" i="1"/>
  <c r="R18" i="1"/>
  <c r="R36" i="1"/>
  <c r="B8" i="1"/>
  <c r="R8" i="1"/>
  <c r="B18" i="1"/>
  <c r="R12" i="1"/>
  <c r="B12" i="1"/>
  <c r="B36" i="1"/>
  <c r="B42" i="1" l="1"/>
  <c r="R42" i="1"/>
</calcChain>
</file>

<file path=xl/sharedStrings.xml><?xml version="1.0" encoding="utf-8"?>
<sst xmlns="http://schemas.openxmlformats.org/spreadsheetml/2006/main" count="125" uniqueCount="104">
  <si>
    <t>ÖNK/1. A HELYI ÖNKORMÁNYZAT ÁLLAMIGAZGATÁSI HATÓSÁGI ÜGYEKBEN HOZOTT ELSŐFOKÚ DÖNTÉSEINEK ÖSSZEFOGLALÓ ADATAI ÁGAZGATOK SZERINT</t>
  </si>
  <si>
    <t>Hatósági hatáskör</t>
  </si>
  <si>
    <t>az önkormányzat elsőfokú államigazgatási hatósági eljárásainak adatai</t>
  </si>
  <si>
    <t>kijavított vagy kiegészített döntések száma</t>
  </si>
  <si>
    <t>az elsőfokú döntésekkel szembeni jogorvoslatok</t>
  </si>
  <si>
    <t>hatósági ellenőrzések száma</t>
  </si>
  <si>
    <t>egy ügyre fordított munkaórák száma átlagosan</t>
  </si>
  <si>
    <t>Eljárások száma</t>
  </si>
  <si>
    <t>Sommás eljárások száma</t>
  </si>
  <si>
    <t>8 napon belül lezárt, nem sommás eljárások száma</t>
  </si>
  <si>
    <t>államigazgatási hatósági ügyekben hozott döntések száma</t>
  </si>
  <si>
    <t>döntéshozók</t>
  </si>
  <si>
    <t>érdemi döntések</t>
  </si>
  <si>
    <t>végzések</t>
  </si>
  <si>
    <t>eljárási határidő</t>
  </si>
  <si>
    <t>jogorvoslati eljárások kérelem alapján</t>
  </si>
  <si>
    <t>hivatalból induló jogorvoslati eljárások száma</t>
  </si>
  <si>
    <t>Megismételt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</si>
  <si>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</si>
  <si>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</si>
  <si>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</si>
  <si>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</si>
  <si>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</si>
  <si>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</si>
  <si>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</si>
  <si>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</si>
  <si>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</si>
  <si>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</si>
  <si>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</si>
  <si>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</si>
  <si>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államigazgatási hatósági ügyekben hozott, megtámadott döntések száma</t>
  </si>
  <si>
    <t>fellebbezés alapján módosított vagy visszavont elsőfokú döntések száma</t>
  </si>
  <si>
    <t>végzésekkel szembeni jogorvoslatok száma</t>
  </si>
  <si>
    <t>érdemi döntés</t>
  </si>
  <si>
    <t>hivatalból módosított vagy visszavont elsőfokú döntések</t>
  </si>
  <si>
    <t>megváltoztatta</t>
  </si>
  <si>
    <t>megsemmisítette</t>
  </si>
  <si>
    <t>megsemmisítette és új eljárásra utasította</t>
  </si>
  <si>
    <t>lezárt</t>
  </si>
  <si>
    <t>folyamatban</t>
  </si>
  <si>
    <t>határozat</t>
  </si>
  <si>
    <t>végzés</t>
  </si>
  <si>
    <t>kérelem visszautasítása</t>
  </si>
  <si>
    <t>Ákr. 47. § (1) a)-f) alapján történő</t>
  </si>
  <si>
    <t>Ákr. 47. § (1) g) alapján történő</t>
  </si>
  <si>
    <t>helybenhagyta</t>
  </si>
  <si>
    <t>megváltoztatta a döntést</t>
  </si>
  <si>
    <t>által hozott döntések száma</t>
  </si>
  <si>
    <t>száma</t>
  </si>
  <si>
    <t>hozott döntések száma</t>
  </si>
  <si>
    <t>a kormányhivatal</t>
  </si>
  <si>
    <t>a bíróság</t>
  </si>
  <si>
    <t>a felügyeleti szerv</t>
  </si>
  <si>
    <t>A. Pénzügyek</t>
  </si>
  <si>
    <t>1. Adóigazgatási ügyek</t>
  </si>
  <si>
    <t>2. Egyéb pénzügyek</t>
  </si>
  <si>
    <t>B. Egészségügyi igazgatás</t>
  </si>
  <si>
    <t>2. A polgárok személyi adatainak, lakcímének nyilvántartásával kapcsolatos ügyek</t>
  </si>
  <si>
    <t>3. Választásokkal kapcsolatos ügyek</t>
  </si>
  <si>
    <t>1. Honvédelmi igazgatás</t>
  </si>
  <si>
    <t>2. Katasztrófavédelmi igazgatás</t>
  </si>
  <si>
    <t>3. Fegyveres biztonsági őrség</t>
  </si>
  <si>
    <t>III. Mindösszesen</t>
  </si>
  <si>
    <t>3.+4.+5. = 6.+7.+8.+9.+10.+11.+12.+13.+14. és 3.+4.+5. = 15.+16.</t>
  </si>
  <si>
    <t>visszautasította a keresetlevelet / az eljárást megszüntette</t>
  </si>
  <si>
    <t>elutasította a keresetet</t>
  </si>
  <si>
    <t>megsemmisítette vagy hatályon kívül helyezte a döntést</t>
  </si>
  <si>
    <t>a döntés megsemmisítése vagy hatályon kívül helyezése mellett a közigazgatási szervet új eljárásra kötelezte</t>
  </si>
  <si>
    <t>a közigazgatási szervet marasztalta</t>
  </si>
  <si>
    <t>megállapítás</t>
  </si>
  <si>
    <t>Teljes eljárásban hozott döntések</t>
  </si>
  <si>
    <t>Összes teljes eljárásban hozott döntés</t>
  </si>
  <si>
    <t>Az Ákr. 51 § (1) c)  pontja alapján a hatóság által visszafizetett összeg (Ft)</t>
  </si>
  <si>
    <t xml:space="preserve"> Az Ákr. 51 § (1) c)  pontja alapján a hatóságot terhelő eljárási költség összege (Ft)</t>
  </si>
  <si>
    <t>C. Környezetvédelmi, kommunális igazgatás</t>
  </si>
  <si>
    <t>2. Kommunális ügyek</t>
  </si>
  <si>
    <t>D. Közlekedés és hírközlési igazgatás</t>
  </si>
  <si>
    <t>F. Önkormányzati, igazságügyi igazgatás</t>
  </si>
  <si>
    <t>4. Igazságügyi igazgatás</t>
  </si>
  <si>
    <t>5. Egyéb igazgatási ügyek</t>
  </si>
  <si>
    <t>G. Lakásügyek</t>
  </si>
  <si>
    <t>H. Gyermekvédelmi és gyámügyi igazgatás</t>
  </si>
  <si>
    <t>I. Ipari igazgatás</t>
  </si>
  <si>
    <t>J. Kereskedelmi igazgatás, turisztika</t>
  </si>
  <si>
    <t>L. Munkaügyi igazgatás, munkavédelem</t>
  </si>
  <si>
    <t>M. Köznevelési és közművelődésügyi igazgatás</t>
  </si>
  <si>
    <t>N. Sportügyek</t>
  </si>
  <si>
    <t>o. Honvédelmi, katasztrófavédelmi igazgatás, fegyveres biztonsági őrség</t>
  </si>
  <si>
    <t>3. Természetvédelem</t>
  </si>
  <si>
    <t>1. Környezetvédelem</t>
  </si>
  <si>
    <t>1. Ingatlanvállalkozás- felügyelet</t>
  </si>
  <si>
    <t>1.  Földművelésügy</t>
  </si>
  <si>
    <t>3. Állat- és növényegészségügy</t>
  </si>
  <si>
    <t>2. Állatvédelem</t>
  </si>
  <si>
    <t>P. Településkép-védelem</t>
  </si>
  <si>
    <t>Q. Közterület-felügyeleti hatáskörben lefolytatott közigazgatási hatósági eljárások</t>
  </si>
  <si>
    <t>1. Anyakönyvi ügyek</t>
  </si>
  <si>
    <t>a tárgyidőszakban megállapított összes eljárási költség (Ft)</t>
  </si>
  <si>
    <t>Előző évről áthúzódó</t>
  </si>
  <si>
    <t>Tárgyévben indult</t>
  </si>
  <si>
    <t>E. Vízgazdálkodás</t>
  </si>
  <si>
    <t>K. Földművelésügy, állatvédelem, állat- és növényegészségügyi igazgatás</t>
  </si>
  <si>
    <t>2024. január 30.</t>
  </si>
  <si>
    <t>Nagyné Gazdag Emőke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</si>
</sst>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i/>
      <sz val="9"/>
      <name val="Arial Narrow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3" fontId="1" fillId="0" borderId="12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vertical="center"/>
    </xf>
    <xf numFmtId="0" fontId="7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9"/>
  <sheetViews>
    <sheetView tabSelected="1" zoomScale="70" zoomScaleNormal="70" workbookViewId="0">
      <selection sqref="A1:BH1"/>
    </sheetView>
  </sheetViews>
  <sheetFormatPr defaultColWidth="9.21875" defaultRowHeight="14.4" x14ac:dyDescent="0.3"/>
  <cols>
    <col min="1" max="1" width="113" style="19" bestFit="1" customWidth="1"/>
    <col min="2" max="2" width="17" style="19" customWidth="1"/>
    <col min="3" max="6" width="9.21875" style="19" customWidth="1"/>
    <col min="7" max="8" width="11" style="19" customWidth="1"/>
    <col min="9" max="10" width="9.21875" style="19" customWidth="1"/>
    <col min="11" max="14" width="11" style="19" customWidth="1"/>
    <col min="15" max="16" width="9.21875" style="19" customWidth="1"/>
    <col min="17" max="17" width="11" style="19" customWidth="1"/>
    <col min="18" max="19" width="24" style="19" customWidth="1"/>
    <col min="20" max="22" width="9.21875" style="19" customWidth="1"/>
    <col min="23" max="23" width="11" style="19" customWidth="1"/>
    <col min="24" max="24" width="17" style="19" customWidth="1"/>
    <col min="25" max="29" width="9.21875" style="19" customWidth="1"/>
    <col min="30" max="30" width="17" style="19" customWidth="1"/>
    <col min="31" max="33" width="9.21875" style="19" customWidth="1"/>
    <col min="34" max="35" width="11" style="19" customWidth="1"/>
    <col min="36" max="40" width="9.21875" style="19" customWidth="1"/>
    <col min="41" max="42" width="17" style="19" customWidth="1"/>
    <col min="43" max="44" width="9.21875" style="19" customWidth="1"/>
    <col min="45" max="45" width="11" style="19" customWidth="1"/>
    <col min="46" max="46" width="9.21875" style="19"/>
    <col min="47" max="47" width="19.21875" style="19" customWidth="1"/>
    <col min="48" max="48" width="11" style="19" customWidth="1"/>
    <col min="49" max="55" width="9.21875" style="19"/>
    <col min="56" max="56" width="17" style="19" customWidth="1"/>
    <col min="57" max="58" width="9.21875" style="19"/>
    <col min="59" max="60" width="24" style="19" customWidth="1"/>
    <col min="61" max="16384" width="9.21875" style="19"/>
  </cols>
  <sheetData>
    <row r="1" spans="1:60" ht="40.049999999999997" customHeight="1" x14ac:dyDescent="0.3">
      <c r="A1" s="42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</row>
    <row r="2" spans="1:60" ht="67.5" customHeight="1" x14ac:dyDescent="0.3">
      <c r="A2" s="39" t="s">
        <v>1</v>
      </c>
      <c r="B2" s="39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 t="s">
        <v>3</v>
      </c>
      <c r="R2" s="39" t="s">
        <v>4</v>
      </c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1" t="s">
        <v>5</v>
      </c>
      <c r="AU2" s="41" t="s">
        <v>6</v>
      </c>
      <c r="AV2" s="41" t="s">
        <v>97</v>
      </c>
      <c r="AW2" s="39" t="s">
        <v>7</v>
      </c>
      <c r="AX2" s="40"/>
      <c r="AY2" s="40"/>
      <c r="AZ2" s="40"/>
      <c r="BA2" s="40"/>
      <c r="BB2" s="40"/>
      <c r="BC2" s="41" t="s">
        <v>8</v>
      </c>
      <c r="BD2" s="41" t="s">
        <v>9</v>
      </c>
      <c r="BE2" s="39" t="s">
        <v>70</v>
      </c>
      <c r="BF2" s="39"/>
      <c r="BG2" s="41" t="s">
        <v>72</v>
      </c>
      <c r="BH2" s="41" t="s">
        <v>73</v>
      </c>
    </row>
    <row r="3" spans="1:60" ht="46.05" customHeight="1" x14ac:dyDescent="0.3">
      <c r="A3" s="40"/>
      <c r="B3" s="41" t="s">
        <v>10</v>
      </c>
      <c r="C3" s="39" t="s">
        <v>11</v>
      </c>
      <c r="D3" s="40"/>
      <c r="E3" s="40"/>
      <c r="F3" s="39" t="s">
        <v>12</v>
      </c>
      <c r="G3" s="40"/>
      <c r="H3" s="40"/>
      <c r="I3" s="40"/>
      <c r="J3" s="39" t="s">
        <v>13</v>
      </c>
      <c r="K3" s="40"/>
      <c r="L3" s="40"/>
      <c r="M3" s="40"/>
      <c r="N3" s="40"/>
      <c r="O3" s="39" t="s">
        <v>14</v>
      </c>
      <c r="P3" s="40"/>
      <c r="Q3" s="40"/>
      <c r="R3" s="39" t="s">
        <v>15</v>
      </c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39" t="s">
        <v>16</v>
      </c>
      <c r="AQ3" s="40"/>
      <c r="AR3" s="40"/>
      <c r="AS3" s="40"/>
      <c r="AT3" s="40"/>
      <c r="AU3" s="40"/>
      <c r="AV3" s="40"/>
      <c r="AW3" s="39" t="s">
        <v>98</v>
      </c>
      <c r="AX3" s="40"/>
      <c r="AY3" s="39" t="s">
        <v>17</v>
      </c>
      <c r="AZ3" s="40"/>
      <c r="BA3" s="39" t="s">
        <v>99</v>
      </c>
      <c r="BB3" s="40"/>
      <c r="BC3" s="40"/>
      <c r="BD3" s="40"/>
      <c r="BE3" s="39" t="s">
        <v>71</v>
      </c>
      <c r="BF3" s="40"/>
      <c r="BG3" s="41"/>
      <c r="BH3" s="41"/>
    </row>
    <row r="4" spans="1:60" ht="40.049999999999997" customHeight="1" x14ac:dyDescent="0.3">
      <c r="A4" s="40"/>
      <c r="B4" s="40"/>
      <c r="C4" s="41" t="s">
        <v>18</v>
      </c>
      <c r="D4" s="41" t="s">
        <v>19</v>
      </c>
      <c r="E4" s="41" t="s">
        <v>20</v>
      </c>
      <c r="F4" s="41" t="s">
        <v>21</v>
      </c>
      <c r="G4" s="41" t="s">
        <v>22</v>
      </c>
      <c r="H4" s="41" t="s">
        <v>23</v>
      </c>
      <c r="I4" s="41" t="s">
        <v>24</v>
      </c>
      <c r="J4" s="39" t="s">
        <v>25</v>
      </c>
      <c r="K4" s="40"/>
      <c r="L4" s="40"/>
      <c r="M4" s="41" t="s">
        <v>26</v>
      </c>
      <c r="N4" s="41" t="s">
        <v>27</v>
      </c>
      <c r="O4" s="41" t="s">
        <v>28</v>
      </c>
      <c r="P4" s="41" t="s">
        <v>29</v>
      </c>
      <c r="Q4" s="40"/>
      <c r="R4" s="41" t="s">
        <v>30</v>
      </c>
      <c r="S4" s="41" t="s">
        <v>31</v>
      </c>
      <c r="T4" s="39" t="s">
        <v>32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39" t="s">
        <v>33</v>
      </c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1" t="s">
        <v>34</v>
      </c>
      <c r="AQ4" s="41" t="s">
        <v>35</v>
      </c>
      <c r="AR4" s="41" t="s">
        <v>36</v>
      </c>
      <c r="AS4" s="41" t="s">
        <v>37</v>
      </c>
      <c r="AT4" s="40"/>
      <c r="AU4" s="40"/>
      <c r="AV4" s="40"/>
      <c r="AW4" s="41" t="s">
        <v>38</v>
      </c>
      <c r="AX4" s="41" t="s">
        <v>39</v>
      </c>
      <c r="AY4" s="41" t="s">
        <v>38</v>
      </c>
      <c r="AZ4" s="41" t="s">
        <v>39</v>
      </c>
      <c r="BA4" s="41" t="s">
        <v>38</v>
      </c>
      <c r="BB4" s="41" t="s">
        <v>39</v>
      </c>
      <c r="BC4" s="40"/>
      <c r="BD4" s="40"/>
      <c r="BE4" s="41" t="s">
        <v>40</v>
      </c>
      <c r="BF4" s="41" t="s">
        <v>41</v>
      </c>
      <c r="BG4" s="41"/>
      <c r="BH4" s="41"/>
    </row>
    <row r="5" spans="1:60" ht="335.4" x14ac:dyDescent="0.3">
      <c r="A5" s="40"/>
      <c r="B5" s="40"/>
      <c r="C5" s="40"/>
      <c r="D5" s="40"/>
      <c r="E5" s="40"/>
      <c r="F5" s="40"/>
      <c r="G5" s="40"/>
      <c r="H5" s="40"/>
      <c r="I5" s="40"/>
      <c r="J5" s="21" t="s">
        <v>42</v>
      </c>
      <c r="K5" s="21" t="s">
        <v>43</v>
      </c>
      <c r="L5" s="21" t="s">
        <v>44</v>
      </c>
      <c r="M5" s="40"/>
      <c r="N5" s="40"/>
      <c r="O5" s="40"/>
      <c r="P5" s="40"/>
      <c r="Q5" s="40"/>
      <c r="R5" s="40"/>
      <c r="S5" s="40"/>
      <c r="T5" s="21" t="s">
        <v>45</v>
      </c>
      <c r="U5" s="21" t="s">
        <v>35</v>
      </c>
      <c r="V5" s="21" t="s">
        <v>36</v>
      </c>
      <c r="W5" s="21" t="s">
        <v>37</v>
      </c>
      <c r="X5" s="21" t="s">
        <v>64</v>
      </c>
      <c r="Y5" s="21" t="s">
        <v>65</v>
      </c>
      <c r="Z5" s="21" t="s">
        <v>46</v>
      </c>
      <c r="AA5" s="21" t="s">
        <v>66</v>
      </c>
      <c r="AB5" s="21" t="s">
        <v>67</v>
      </c>
      <c r="AC5" s="21" t="s">
        <v>68</v>
      </c>
      <c r="AD5" s="21" t="s">
        <v>69</v>
      </c>
      <c r="AE5" s="21" t="s">
        <v>45</v>
      </c>
      <c r="AF5" s="21" t="s">
        <v>35</v>
      </c>
      <c r="AG5" s="21" t="s">
        <v>36</v>
      </c>
      <c r="AH5" s="21" t="s">
        <v>37</v>
      </c>
      <c r="AI5" s="21" t="s">
        <v>64</v>
      </c>
      <c r="AJ5" s="21" t="s">
        <v>65</v>
      </c>
      <c r="AK5" s="21" t="s">
        <v>46</v>
      </c>
      <c r="AL5" s="21" t="s">
        <v>66</v>
      </c>
      <c r="AM5" s="21" t="s">
        <v>67</v>
      </c>
      <c r="AN5" s="21" t="s">
        <v>68</v>
      </c>
      <c r="AO5" s="21" t="s">
        <v>69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1"/>
      <c r="BH5" s="41"/>
    </row>
    <row r="6" spans="1:60" ht="50.1" customHeight="1" x14ac:dyDescent="0.3">
      <c r="A6" s="40"/>
      <c r="B6" s="40"/>
      <c r="C6" s="39" t="s">
        <v>47</v>
      </c>
      <c r="D6" s="40"/>
      <c r="E6" s="40"/>
      <c r="F6" s="39" t="s">
        <v>48</v>
      </c>
      <c r="G6" s="40"/>
      <c r="H6" s="40"/>
      <c r="I6" s="40"/>
      <c r="J6" s="40"/>
      <c r="K6" s="40"/>
      <c r="L6" s="40"/>
      <c r="M6" s="40"/>
      <c r="N6" s="40"/>
      <c r="O6" s="39" t="s">
        <v>49</v>
      </c>
      <c r="P6" s="40"/>
      <c r="Q6" s="40"/>
      <c r="R6" s="40"/>
      <c r="S6" s="40"/>
      <c r="T6" s="39" t="s">
        <v>50</v>
      </c>
      <c r="U6" s="40"/>
      <c r="V6" s="40"/>
      <c r="W6" s="40"/>
      <c r="X6" s="39" t="s">
        <v>51</v>
      </c>
      <c r="Y6" s="40"/>
      <c r="Z6" s="40"/>
      <c r="AA6" s="40"/>
      <c r="AB6" s="40"/>
      <c r="AC6" s="40"/>
      <c r="AD6" s="40"/>
      <c r="AE6" s="39" t="s">
        <v>50</v>
      </c>
      <c r="AF6" s="40"/>
      <c r="AG6" s="40"/>
      <c r="AH6" s="40"/>
      <c r="AI6" s="39" t="s">
        <v>51</v>
      </c>
      <c r="AJ6" s="40"/>
      <c r="AK6" s="40"/>
      <c r="AL6" s="40"/>
      <c r="AM6" s="40"/>
      <c r="AN6" s="40"/>
      <c r="AO6" s="40"/>
      <c r="AP6" s="40"/>
      <c r="AQ6" s="39" t="s">
        <v>52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9" t="s">
        <v>48</v>
      </c>
      <c r="BF6" s="40"/>
      <c r="BG6" s="41"/>
      <c r="BH6" s="41"/>
    </row>
    <row r="7" spans="1:60" ht="26.1" customHeight="1" x14ac:dyDescent="0.3">
      <c r="A7" s="18">
        <v>1</v>
      </c>
      <c r="B7" s="20">
        <v>2</v>
      </c>
      <c r="C7" s="20">
        <v>3</v>
      </c>
      <c r="D7" s="20">
        <v>4</v>
      </c>
      <c r="E7" s="20">
        <v>5</v>
      </c>
      <c r="F7" s="18">
        <v>6</v>
      </c>
      <c r="G7" s="20">
        <v>7</v>
      </c>
      <c r="H7" s="20">
        <v>8</v>
      </c>
      <c r="I7" s="20">
        <v>9</v>
      </c>
      <c r="J7" s="20">
        <v>10</v>
      </c>
      <c r="K7" s="18">
        <v>11</v>
      </c>
      <c r="L7" s="20">
        <v>12</v>
      </c>
      <c r="M7" s="20">
        <v>13</v>
      </c>
      <c r="N7" s="20">
        <v>14</v>
      </c>
      <c r="O7" s="20">
        <v>15</v>
      </c>
      <c r="P7" s="18">
        <v>16</v>
      </c>
      <c r="Q7" s="20">
        <v>17</v>
      </c>
      <c r="R7" s="20">
        <v>18</v>
      </c>
      <c r="S7" s="20">
        <v>19</v>
      </c>
      <c r="T7" s="20">
        <v>20</v>
      </c>
      <c r="U7" s="18">
        <v>21</v>
      </c>
      <c r="V7" s="20">
        <v>22</v>
      </c>
      <c r="W7" s="20">
        <v>23</v>
      </c>
      <c r="X7" s="20">
        <v>24</v>
      </c>
      <c r="Y7" s="20">
        <v>25</v>
      </c>
      <c r="Z7" s="18">
        <v>26</v>
      </c>
      <c r="AA7" s="20">
        <v>27</v>
      </c>
      <c r="AB7" s="20">
        <v>28</v>
      </c>
      <c r="AC7" s="20">
        <v>29</v>
      </c>
      <c r="AD7" s="20">
        <v>30</v>
      </c>
      <c r="AE7" s="18">
        <v>31</v>
      </c>
      <c r="AF7" s="20">
        <v>32</v>
      </c>
      <c r="AG7" s="20">
        <v>33</v>
      </c>
      <c r="AH7" s="20">
        <v>34</v>
      </c>
      <c r="AI7" s="20">
        <v>35</v>
      </c>
      <c r="AJ7" s="18">
        <v>36</v>
      </c>
      <c r="AK7" s="20">
        <v>37</v>
      </c>
      <c r="AL7" s="20">
        <v>38</v>
      </c>
      <c r="AM7" s="20">
        <v>39</v>
      </c>
      <c r="AN7" s="20">
        <v>40</v>
      </c>
      <c r="AO7" s="18">
        <v>41</v>
      </c>
      <c r="AP7" s="20">
        <v>42</v>
      </c>
      <c r="AQ7" s="20">
        <v>43</v>
      </c>
      <c r="AR7" s="20">
        <v>44</v>
      </c>
      <c r="AS7" s="20">
        <v>45</v>
      </c>
      <c r="AT7" s="18">
        <v>46</v>
      </c>
      <c r="AU7" s="20">
        <v>47</v>
      </c>
      <c r="AV7" s="20">
        <v>48</v>
      </c>
      <c r="AW7" s="20">
        <v>49</v>
      </c>
      <c r="AX7" s="20">
        <v>50</v>
      </c>
      <c r="AY7" s="18">
        <v>51</v>
      </c>
      <c r="AZ7" s="20">
        <v>52</v>
      </c>
      <c r="BA7" s="20">
        <v>53</v>
      </c>
      <c r="BB7" s="20">
        <v>54</v>
      </c>
      <c r="BC7" s="20">
        <v>55</v>
      </c>
      <c r="BD7" s="18">
        <v>56</v>
      </c>
      <c r="BE7" s="20">
        <v>57</v>
      </c>
      <c r="BF7" s="20">
        <v>58</v>
      </c>
      <c r="BG7" s="20">
        <v>59</v>
      </c>
      <c r="BH7" s="20">
        <v>60</v>
      </c>
    </row>
    <row r="8" spans="1:60" ht="26.1" customHeight="1" x14ac:dyDescent="0.3">
      <c r="A8" s="22" t="s">
        <v>53</v>
      </c>
      <c r="B8" s="2">
        <f>IF(AND(SUM(C8:E8)=SUM(F8:N8),SUM(C8:E8)=SUM(O8:P8))=TRUE,SUM(C8:E8),"HIBA")</f>
        <v>6013</v>
      </c>
      <c r="C8" s="3">
        <f t="shared" ref="C8:BG8" si="0">SUM(C9:C10)</f>
        <v>0</v>
      </c>
      <c r="D8" s="3">
        <f t="shared" si="0"/>
        <v>6013</v>
      </c>
      <c r="E8" s="3">
        <f t="shared" si="0"/>
        <v>0</v>
      </c>
      <c r="F8" s="3">
        <f t="shared" si="0"/>
        <v>3084</v>
      </c>
      <c r="G8" s="3">
        <f t="shared" si="0"/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  <c r="L8" s="3">
        <f t="shared" si="0"/>
        <v>1</v>
      </c>
      <c r="M8" s="3">
        <f t="shared" si="0"/>
        <v>1857</v>
      </c>
      <c r="N8" s="3">
        <f t="shared" si="0"/>
        <v>1071</v>
      </c>
      <c r="O8" s="3">
        <f t="shared" si="0"/>
        <v>6013</v>
      </c>
      <c r="P8" s="3">
        <f t="shared" si="0"/>
        <v>0</v>
      </c>
      <c r="Q8" s="3">
        <f t="shared" si="0"/>
        <v>2</v>
      </c>
      <c r="R8" s="2">
        <f t="shared" ref="R8:R42" si="1">SUM(S8:AO8)</f>
        <v>11</v>
      </c>
      <c r="S8" s="3">
        <f t="shared" si="0"/>
        <v>1</v>
      </c>
      <c r="T8" s="3">
        <f t="shared" si="0"/>
        <v>0</v>
      </c>
      <c r="U8" s="3">
        <f t="shared" si="0"/>
        <v>0</v>
      </c>
      <c r="V8" s="3">
        <f t="shared" si="0"/>
        <v>1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ref="AA8:AC8" si="2">SUM(AA9:AA10)</f>
        <v>0</v>
      </c>
      <c r="AB8" s="3">
        <f t="shared" si="2"/>
        <v>0</v>
      </c>
      <c r="AC8" s="3">
        <f t="shared" si="2"/>
        <v>0</v>
      </c>
      <c r="AD8" s="3">
        <f t="shared" si="0"/>
        <v>0</v>
      </c>
      <c r="AE8" s="3">
        <f t="shared" si="0"/>
        <v>4</v>
      </c>
      <c r="AF8" s="3">
        <f t="shared" si="0"/>
        <v>1</v>
      </c>
      <c r="AG8" s="3">
        <f t="shared" si="0"/>
        <v>1</v>
      </c>
      <c r="AH8" s="3">
        <f t="shared" si="0"/>
        <v>3</v>
      </c>
      <c r="AI8" s="3">
        <f t="shared" si="0"/>
        <v>0</v>
      </c>
      <c r="AJ8" s="3">
        <f t="shared" si="0"/>
        <v>0</v>
      </c>
      <c r="AK8" s="3">
        <f t="shared" si="0"/>
        <v>0</v>
      </c>
      <c r="AL8" s="3">
        <f t="shared" ref="AL8:AN8" si="3">SUM(AL9:AL10)</f>
        <v>0</v>
      </c>
      <c r="AM8" s="3">
        <f t="shared" si="3"/>
        <v>0</v>
      </c>
      <c r="AN8" s="3">
        <f t="shared" si="3"/>
        <v>0</v>
      </c>
      <c r="AO8" s="3">
        <f t="shared" si="0"/>
        <v>0</v>
      </c>
      <c r="AP8" s="3">
        <f t="shared" si="0"/>
        <v>0</v>
      </c>
      <c r="AQ8" s="3">
        <f t="shared" si="0"/>
        <v>0</v>
      </c>
      <c r="AR8" s="3">
        <f t="shared" si="0"/>
        <v>0</v>
      </c>
      <c r="AS8" s="3">
        <f t="shared" si="0"/>
        <v>0</v>
      </c>
      <c r="AT8" s="3">
        <f t="shared" si="0"/>
        <v>1</v>
      </c>
      <c r="AU8" s="4">
        <f>AVERAGE(AU9,AU10)</f>
        <v>0.4</v>
      </c>
      <c r="AV8" s="4">
        <f>SUM(AV9:AV10)</f>
        <v>223.5</v>
      </c>
      <c r="AW8" s="3">
        <f t="shared" si="0"/>
        <v>33553</v>
      </c>
      <c r="AX8" s="3">
        <f t="shared" si="0"/>
        <v>2</v>
      </c>
      <c r="AY8" s="3">
        <f t="shared" si="0"/>
        <v>0</v>
      </c>
      <c r="AZ8" s="3">
        <f t="shared" si="0"/>
        <v>0</v>
      </c>
      <c r="BA8" s="3">
        <f t="shared" si="0"/>
        <v>62920</v>
      </c>
      <c r="BB8" s="3">
        <f t="shared" si="0"/>
        <v>1103</v>
      </c>
      <c r="BC8" s="3">
        <f t="shared" si="0"/>
        <v>0</v>
      </c>
      <c r="BD8" s="3">
        <f t="shared" si="0"/>
        <v>1</v>
      </c>
      <c r="BE8" s="3">
        <f t="shared" si="0"/>
        <v>2560</v>
      </c>
      <c r="BF8" s="3">
        <f t="shared" si="0"/>
        <v>2715</v>
      </c>
      <c r="BG8" s="3">
        <f t="shared" si="0"/>
        <v>0</v>
      </c>
      <c r="BH8" s="3">
        <f t="shared" ref="BH8" si="4">SUM(BH9:BH10)</f>
        <v>0</v>
      </c>
    </row>
    <row r="9" spans="1:60" ht="26.1" customHeight="1" x14ac:dyDescent="0.3">
      <c r="A9" s="23" t="s">
        <v>54</v>
      </c>
      <c r="B9" s="5">
        <f t="shared" ref="B9:B39" si="5">IF(AND(SUM(C9:E9)=SUM(F9:N9),SUM(C9:E9)=SUM(O9:P9))=TRUE,SUM(C9:E9),"HIBA")</f>
        <v>6013</v>
      </c>
      <c r="C9" s="24">
        <v>0</v>
      </c>
      <c r="D9" s="24">
        <v>6013</v>
      </c>
      <c r="E9" s="24">
        <v>0</v>
      </c>
      <c r="F9" s="24">
        <v>3084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1</v>
      </c>
      <c r="M9" s="24">
        <v>1857</v>
      </c>
      <c r="N9" s="24">
        <v>1071</v>
      </c>
      <c r="O9" s="24">
        <v>6013</v>
      </c>
      <c r="P9" s="24">
        <v>0</v>
      </c>
      <c r="Q9" s="24">
        <v>2</v>
      </c>
      <c r="R9" s="5">
        <f t="shared" si="1"/>
        <v>11</v>
      </c>
      <c r="S9" s="24">
        <v>1</v>
      </c>
      <c r="T9" s="24">
        <v>0</v>
      </c>
      <c r="U9" s="24">
        <v>0</v>
      </c>
      <c r="V9" s="24">
        <v>1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4</v>
      </c>
      <c r="AF9" s="24">
        <v>1</v>
      </c>
      <c r="AG9" s="24">
        <v>1</v>
      </c>
      <c r="AH9" s="24">
        <v>3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1</v>
      </c>
      <c r="AU9" s="24">
        <v>0.8</v>
      </c>
      <c r="AV9" s="24">
        <v>223.5</v>
      </c>
      <c r="AW9" s="24">
        <v>33553</v>
      </c>
      <c r="AX9" s="24">
        <v>2</v>
      </c>
      <c r="AY9" s="24">
        <v>0</v>
      </c>
      <c r="AZ9" s="24">
        <v>0</v>
      </c>
      <c r="BA9" s="24">
        <v>62920</v>
      </c>
      <c r="BB9" s="24">
        <v>1103</v>
      </c>
      <c r="BC9" s="24">
        <v>0</v>
      </c>
      <c r="BD9" s="24">
        <v>1</v>
      </c>
      <c r="BE9" s="24">
        <v>2560</v>
      </c>
      <c r="BF9" s="24">
        <v>2715</v>
      </c>
      <c r="BG9" s="24">
        <v>0</v>
      </c>
      <c r="BH9" s="24">
        <v>0</v>
      </c>
    </row>
    <row r="10" spans="1:60" ht="26.1" customHeight="1" x14ac:dyDescent="0.3">
      <c r="A10" s="23" t="s">
        <v>55</v>
      </c>
      <c r="B10" s="5">
        <f t="shared" si="5"/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5">
        <f t="shared" si="1"/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</row>
    <row r="11" spans="1:60" ht="26.1" customHeight="1" x14ac:dyDescent="0.3">
      <c r="A11" s="25" t="s">
        <v>56</v>
      </c>
      <c r="B11" s="6">
        <f t="shared" si="5"/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6">
        <f t="shared" si="1"/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0</v>
      </c>
      <c r="BH11" s="24">
        <v>0</v>
      </c>
    </row>
    <row r="12" spans="1:60" ht="26.1" customHeight="1" x14ac:dyDescent="0.3">
      <c r="A12" s="25" t="s">
        <v>74</v>
      </c>
      <c r="B12" s="6">
        <f t="shared" si="5"/>
        <v>6</v>
      </c>
      <c r="C12" s="7">
        <f t="shared" ref="C12:Q12" si="6">SUM(C13:C15)</f>
        <v>0</v>
      </c>
      <c r="D12" s="8">
        <f t="shared" si="6"/>
        <v>6</v>
      </c>
      <c r="E12" s="9">
        <f t="shared" si="6"/>
        <v>0</v>
      </c>
      <c r="F12" s="7">
        <f t="shared" si="6"/>
        <v>2</v>
      </c>
      <c r="G12" s="8">
        <f t="shared" si="6"/>
        <v>0</v>
      </c>
      <c r="H12" s="8">
        <f t="shared" si="6"/>
        <v>0</v>
      </c>
      <c r="I12" s="9">
        <f t="shared" si="6"/>
        <v>0</v>
      </c>
      <c r="J12" s="7">
        <f t="shared" si="6"/>
        <v>0</v>
      </c>
      <c r="K12" s="8">
        <f t="shared" si="6"/>
        <v>0</v>
      </c>
      <c r="L12" s="8">
        <f t="shared" si="6"/>
        <v>0</v>
      </c>
      <c r="M12" s="8">
        <f t="shared" si="6"/>
        <v>4</v>
      </c>
      <c r="N12" s="10">
        <f t="shared" si="6"/>
        <v>0</v>
      </c>
      <c r="O12" s="7">
        <f t="shared" si="6"/>
        <v>6</v>
      </c>
      <c r="P12" s="10">
        <f t="shared" si="6"/>
        <v>0</v>
      </c>
      <c r="Q12" s="11">
        <f t="shared" si="6"/>
        <v>0</v>
      </c>
      <c r="R12" s="6">
        <f t="shared" si="1"/>
        <v>0</v>
      </c>
      <c r="S12" s="6">
        <f t="shared" ref="S12:AT12" si="7">SUM(S13:S15)</f>
        <v>0</v>
      </c>
      <c r="T12" s="7">
        <f t="shared" si="7"/>
        <v>0</v>
      </c>
      <c r="U12" s="8">
        <f t="shared" si="7"/>
        <v>0</v>
      </c>
      <c r="V12" s="8">
        <f t="shared" si="7"/>
        <v>0</v>
      </c>
      <c r="W12" s="9">
        <f t="shared" si="7"/>
        <v>0</v>
      </c>
      <c r="X12" s="7">
        <f t="shared" si="7"/>
        <v>0</v>
      </c>
      <c r="Y12" s="8">
        <f t="shared" si="7"/>
        <v>0</v>
      </c>
      <c r="Z12" s="8">
        <f t="shared" si="7"/>
        <v>0</v>
      </c>
      <c r="AA12" s="8">
        <f t="shared" si="7"/>
        <v>0</v>
      </c>
      <c r="AB12" s="8">
        <f t="shared" si="7"/>
        <v>0</v>
      </c>
      <c r="AC12" s="8">
        <f t="shared" si="7"/>
        <v>0</v>
      </c>
      <c r="AD12" s="10">
        <f t="shared" si="7"/>
        <v>0</v>
      </c>
      <c r="AE12" s="7">
        <f t="shared" si="7"/>
        <v>0</v>
      </c>
      <c r="AF12" s="8">
        <f t="shared" si="7"/>
        <v>0</v>
      </c>
      <c r="AG12" s="8">
        <f t="shared" si="7"/>
        <v>0</v>
      </c>
      <c r="AH12" s="9">
        <f t="shared" si="7"/>
        <v>0</v>
      </c>
      <c r="AI12" s="7">
        <f t="shared" si="7"/>
        <v>0</v>
      </c>
      <c r="AJ12" s="8">
        <f t="shared" si="7"/>
        <v>0</v>
      </c>
      <c r="AK12" s="8">
        <f t="shared" si="7"/>
        <v>0</v>
      </c>
      <c r="AL12" s="8">
        <f t="shared" si="7"/>
        <v>0</v>
      </c>
      <c r="AM12" s="8">
        <f t="shared" si="7"/>
        <v>0</v>
      </c>
      <c r="AN12" s="8">
        <f t="shared" si="7"/>
        <v>0</v>
      </c>
      <c r="AO12" s="9">
        <f t="shared" si="7"/>
        <v>0</v>
      </c>
      <c r="AP12" s="7">
        <f t="shared" si="7"/>
        <v>0</v>
      </c>
      <c r="AQ12" s="8">
        <f t="shared" si="7"/>
        <v>0</v>
      </c>
      <c r="AR12" s="8">
        <f t="shared" si="7"/>
        <v>0</v>
      </c>
      <c r="AS12" s="9">
        <f t="shared" si="7"/>
        <v>0</v>
      </c>
      <c r="AT12" s="9">
        <f t="shared" si="7"/>
        <v>1</v>
      </c>
      <c r="AU12" s="12">
        <f>AVERAGE(AU13,AU15)</f>
        <v>7.65</v>
      </c>
      <c r="AV12" s="12">
        <f>SUM(AV13,AV15)</f>
        <v>0</v>
      </c>
      <c r="AW12" s="9">
        <f t="shared" ref="AW12:BH12" si="8">SUM(AW13:AW15)</f>
        <v>54</v>
      </c>
      <c r="AX12" s="9">
        <f t="shared" si="8"/>
        <v>4</v>
      </c>
      <c r="AY12" s="9">
        <f t="shared" si="8"/>
        <v>0</v>
      </c>
      <c r="AZ12" s="9">
        <f t="shared" si="8"/>
        <v>0</v>
      </c>
      <c r="BA12" s="9">
        <f t="shared" si="8"/>
        <v>36</v>
      </c>
      <c r="BB12" s="9">
        <f t="shared" si="8"/>
        <v>13</v>
      </c>
      <c r="BC12" s="9">
        <f t="shared" si="8"/>
        <v>0</v>
      </c>
      <c r="BD12" s="9">
        <f t="shared" si="8"/>
        <v>0</v>
      </c>
      <c r="BE12" s="9">
        <f t="shared" si="8"/>
        <v>2</v>
      </c>
      <c r="BF12" s="9">
        <f t="shared" si="8"/>
        <v>4</v>
      </c>
      <c r="BG12" s="9">
        <f t="shared" si="8"/>
        <v>0</v>
      </c>
      <c r="BH12" s="9">
        <f t="shared" si="8"/>
        <v>0</v>
      </c>
    </row>
    <row r="13" spans="1:60" ht="26.1" customHeight="1" x14ac:dyDescent="0.3">
      <c r="A13" s="23" t="s">
        <v>89</v>
      </c>
      <c r="B13" s="5">
        <f t="shared" si="5"/>
        <v>5</v>
      </c>
      <c r="C13" s="24">
        <v>0</v>
      </c>
      <c r="D13" s="24">
        <v>5</v>
      </c>
      <c r="E13" s="24">
        <v>0</v>
      </c>
      <c r="F13" s="24">
        <v>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3</v>
      </c>
      <c r="N13" s="24">
        <v>0</v>
      </c>
      <c r="O13" s="24">
        <v>5</v>
      </c>
      <c r="P13" s="24">
        <v>0</v>
      </c>
      <c r="Q13" s="24">
        <v>0</v>
      </c>
      <c r="R13" s="5">
        <f t="shared" si="1"/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1</v>
      </c>
      <c r="AU13" s="24">
        <v>15.3</v>
      </c>
      <c r="AV13" s="24">
        <v>0</v>
      </c>
      <c r="AW13" s="24">
        <v>40</v>
      </c>
      <c r="AX13" s="24">
        <v>4</v>
      </c>
      <c r="AY13" s="24">
        <v>0</v>
      </c>
      <c r="AZ13" s="24">
        <v>0</v>
      </c>
      <c r="BA13" s="24">
        <v>29</v>
      </c>
      <c r="BB13" s="24">
        <v>11</v>
      </c>
      <c r="BC13" s="24">
        <v>0</v>
      </c>
      <c r="BD13" s="24">
        <v>0</v>
      </c>
      <c r="BE13" s="24">
        <v>2</v>
      </c>
      <c r="BF13" s="24">
        <v>3</v>
      </c>
      <c r="BG13" s="24">
        <v>0</v>
      </c>
      <c r="BH13" s="24">
        <v>0</v>
      </c>
    </row>
    <row r="14" spans="1:60" ht="26.1" customHeight="1" x14ac:dyDescent="0.3">
      <c r="A14" s="23" t="s">
        <v>75</v>
      </c>
      <c r="B14" s="5">
        <f t="shared" ref="B14" si="9">IF(AND(SUM(C14:E14)=SUM(F14:N14),SUM(C14:E14)=SUM(O14:P14))=TRUE,SUM(C14:E14),"HIBA")</f>
        <v>1</v>
      </c>
      <c r="C14" s="24">
        <v>0</v>
      </c>
      <c r="D14" s="24">
        <v>1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1</v>
      </c>
      <c r="N14" s="24">
        <v>0</v>
      </c>
      <c r="O14" s="24">
        <v>1</v>
      </c>
      <c r="P14" s="24">
        <v>0</v>
      </c>
      <c r="Q14" s="24">
        <v>0</v>
      </c>
      <c r="R14" s="5">
        <f t="shared" ref="R14" si="10">SUM(S14:AO14)</f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5</v>
      </c>
      <c r="AV14" s="24">
        <v>0</v>
      </c>
      <c r="AW14" s="24">
        <v>14</v>
      </c>
      <c r="AX14" s="24">
        <v>0</v>
      </c>
      <c r="AY14" s="24">
        <v>0</v>
      </c>
      <c r="AZ14" s="24">
        <v>0</v>
      </c>
      <c r="BA14" s="24">
        <v>7</v>
      </c>
      <c r="BB14" s="24">
        <v>2</v>
      </c>
      <c r="BC14" s="24">
        <v>0</v>
      </c>
      <c r="BD14" s="24">
        <v>0</v>
      </c>
      <c r="BE14" s="24">
        <v>0</v>
      </c>
      <c r="BF14" s="24">
        <v>1</v>
      </c>
      <c r="BG14" s="24">
        <v>0</v>
      </c>
      <c r="BH14" s="24">
        <v>0</v>
      </c>
    </row>
    <row r="15" spans="1:60" ht="26.1" customHeight="1" x14ac:dyDescent="0.3">
      <c r="A15" s="30" t="s">
        <v>88</v>
      </c>
      <c r="B15" s="13">
        <f t="shared" si="5"/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</row>
    <row r="16" spans="1:60" s="33" customFormat="1" ht="26.1" customHeight="1" x14ac:dyDescent="0.3">
      <c r="A16" s="31" t="s">
        <v>76</v>
      </c>
      <c r="B16" s="32">
        <f t="shared" si="5"/>
        <v>33</v>
      </c>
      <c r="C16" s="29">
        <v>0</v>
      </c>
      <c r="D16" s="29">
        <v>33</v>
      </c>
      <c r="E16" s="29">
        <v>0</v>
      </c>
      <c r="F16" s="29">
        <v>2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31</v>
      </c>
      <c r="N16" s="29">
        <v>0</v>
      </c>
      <c r="O16" s="29">
        <v>33</v>
      </c>
      <c r="P16" s="29">
        <v>0</v>
      </c>
      <c r="Q16" s="29">
        <v>0</v>
      </c>
      <c r="R16" s="32">
        <f t="shared" si="1"/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3.9</v>
      </c>
      <c r="AV16" s="29">
        <v>0</v>
      </c>
      <c r="AW16" s="29">
        <v>289</v>
      </c>
      <c r="AX16" s="29">
        <v>0</v>
      </c>
      <c r="AY16" s="29">
        <v>0</v>
      </c>
      <c r="AZ16" s="29">
        <v>0</v>
      </c>
      <c r="BA16" s="29">
        <v>506</v>
      </c>
      <c r="BB16" s="29">
        <v>17</v>
      </c>
      <c r="BC16" s="29">
        <v>7</v>
      </c>
      <c r="BD16" s="29">
        <v>4</v>
      </c>
      <c r="BE16" s="29">
        <v>9</v>
      </c>
      <c r="BF16" s="29">
        <v>12</v>
      </c>
      <c r="BG16" s="29">
        <v>0</v>
      </c>
      <c r="BH16" s="29">
        <v>0</v>
      </c>
    </row>
    <row r="17" spans="1:60" s="35" customFormat="1" ht="26.1" customHeight="1" x14ac:dyDescent="0.3">
      <c r="A17" s="22" t="s">
        <v>100</v>
      </c>
      <c r="B17" s="2">
        <f t="shared" si="5"/>
        <v>24</v>
      </c>
      <c r="C17" s="34">
        <v>0</v>
      </c>
      <c r="D17" s="34">
        <v>24</v>
      </c>
      <c r="E17" s="34">
        <v>0</v>
      </c>
      <c r="F17" s="34">
        <v>16</v>
      </c>
      <c r="G17" s="34">
        <v>0</v>
      </c>
      <c r="H17" s="34">
        <v>0</v>
      </c>
      <c r="I17" s="34">
        <v>0</v>
      </c>
      <c r="J17" s="34">
        <v>0</v>
      </c>
      <c r="K17" s="34">
        <v>2</v>
      </c>
      <c r="L17" s="34">
        <v>0</v>
      </c>
      <c r="M17" s="34">
        <v>6</v>
      </c>
      <c r="N17" s="34">
        <v>0</v>
      </c>
      <c r="O17" s="34">
        <v>24</v>
      </c>
      <c r="P17" s="34">
        <v>0</v>
      </c>
      <c r="Q17" s="34">
        <v>0</v>
      </c>
      <c r="R17" s="2">
        <f t="shared" si="1"/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62.1</v>
      </c>
      <c r="AV17" s="34">
        <v>1140.5999999999999</v>
      </c>
      <c r="AW17" s="34">
        <v>11</v>
      </c>
      <c r="AX17" s="34">
        <v>0</v>
      </c>
      <c r="AY17" s="34">
        <v>0</v>
      </c>
      <c r="AZ17" s="34">
        <v>0</v>
      </c>
      <c r="BA17" s="34">
        <v>9</v>
      </c>
      <c r="BB17" s="34">
        <v>51</v>
      </c>
      <c r="BC17" s="34">
        <v>9</v>
      </c>
      <c r="BD17" s="34">
        <v>2</v>
      </c>
      <c r="BE17" s="34">
        <v>6</v>
      </c>
      <c r="BF17" s="34">
        <v>5</v>
      </c>
      <c r="BG17" s="34">
        <v>0</v>
      </c>
      <c r="BH17" s="34">
        <v>0</v>
      </c>
    </row>
    <row r="18" spans="1:60" ht="26.1" customHeight="1" x14ac:dyDescent="0.3">
      <c r="A18" s="25" t="s">
        <v>77</v>
      </c>
      <c r="B18" s="6">
        <f t="shared" si="5"/>
        <v>707</v>
      </c>
      <c r="C18" s="7">
        <f t="shared" ref="C18:H18" si="11">SUM(C19:C23)</f>
        <v>4</v>
      </c>
      <c r="D18" s="8">
        <f t="shared" si="11"/>
        <v>703</v>
      </c>
      <c r="E18" s="9">
        <f t="shared" si="11"/>
        <v>0</v>
      </c>
      <c r="F18" s="7">
        <f t="shared" si="11"/>
        <v>279</v>
      </c>
      <c r="G18" s="8">
        <f t="shared" si="11"/>
        <v>0</v>
      </c>
      <c r="H18" s="8">
        <f t="shared" si="11"/>
        <v>93</v>
      </c>
      <c r="I18" s="9">
        <f t="shared" ref="I18:Q18" si="12">SUM(I19:I23)</f>
        <v>0</v>
      </c>
      <c r="J18" s="7">
        <f t="shared" si="12"/>
        <v>0</v>
      </c>
      <c r="K18" s="8">
        <f t="shared" si="12"/>
        <v>1</v>
      </c>
      <c r="L18" s="8">
        <f t="shared" si="12"/>
        <v>0</v>
      </c>
      <c r="M18" s="8">
        <f t="shared" si="12"/>
        <v>333</v>
      </c>
      <c r="N18" s="10">
        <f t="shared" si="12"/>
        <v>1</v>
      </c>
      <c r="O18" s="7">
        <f t="shared" si="12"/>
        <v>707</v>
      </c>
      <c r="P18" s="10">
        <f t="shared" si="12"/>
        <v>0</v>
      </c>
      <c r="Q18" s="11">
        <f t="shared" si="12"/>
        <v>0</v>
      </c>
      <c r="R18" s="6">
        <f t="shared" si="1"/>
        <v>0</v>
      </c>
      <c r="S18" s="6">
        <f t="shared" ref="S18:Z18" si="13">SUM(S19:S23)</f>
        <v>0</v>
      </c>
      <c r="T18" s="7">
        <f t="shared" si="13"/>
        <v>0</v>
      </c>
      <c r="U18" s="8">
        <f t="shared" si="13"/>
        <v>0</v>
      </c>
      <c r="V18" s="8">
        <f t="shared" si="13"/>
        <v>0</v>
      </c>
      <c r="W18" s="9">
        <f t="shared" si="13"/>
        <v>0</v>
      </c>
      <c r="X18" s="7">
        <f t="shared" si="13"/>
        <v>0</v>
      </c>
      <c r="Y18" s="8">
        <f t="shared" si="13"/>
        <v>0</v>
      </c>
      <c r="Z18" s="8">
        <f t="shared" si="13"/>
        <v>0</v>
      </c>
      <c r="AA18" s="8">
        <f t="shared" ref="AA18:AC18" si="14">SUM(AA19:AA23)</f>
        <v>0</v>
      </c>
      <c r="AB18" s="8">
        <f t="shared" si="14"/>
        <v>0</v>
      </c>
      <c r="AC18" s="8">
        <f t="shared" si="14"/>
        <v>0</v>
      </c>
      <c r="AD18" s="10">
        <f t="shared" ref="AD18:AK18" si="15">SUM(AD19:AD23)</f>
        <v>0</v>
      </c>
      <c r="AE18" s="7">
        <f t="shared" si="15"/>
        <v>0</v>
      </c>
      <c r="AF18" s="8">
        <f t="shared" si="15"/>
        <v>0</v>
      </c>
      <c r="AG18" s="8">
        <f t="shared" si="15"/>
        <v>0</v>
      </c>
      <c r="AH18" s="9">
        <f t="shared" si="15"/>
        <v>0</v>
      </c>
      <c r="AI18" s="7">
        <f t="shared" si="15"/>
        <v>0</v>
      </c>
      <c r="AJ18" s="8">
        <f t="shared" si="15"/>
        <v>0</v>
      </c>
      <c r="AK18" s="8">
        <f t="shared" si="15"/>
        <v>0</v>
      </c>
      <c r="AL18" s="8">
        <f t="shared" ref="AL18:AN18" si="16">SUM(AL19:AL23)</f>
        <v>0</v>
      </c>
      <c r="AM18" s="8">
        <f t="shared" si="16"/>
        <v>0</v>
      </c>
      <c r="AN18" s="8">
        <f t="shared" si="16"/>
        <v>0</v>
      </c>
      <c r="AO18" s="9">
        <f t="shared" ref="AO18:AT18" si="17">SUM(AO19:AO23)</f>
        <v>0</v>
      </c>
      <c r="AP18" s="7">
        <f t="shared" si="17"/>
        <v>0</v>
      </c>
      <c r="AQ18" s="8">
        <f t="shared" si="17"/>
        <v>0</v>
      </c>
      <c r="AR18" s="8">
        <f t="shared" si="17"/>
        <v>0</v>
      </c>
      <c r="AS18" s="9">
        <f t="shared" si="17"/>
        <v>0</v>
      </c>
      <c r="AT18" s="9">
        <f t="shared" si="17"/>
        <v>0</v>
      </c>
      <c r="AU18" s="12">
        <f>AVERAGE(AU19,AU20,AU21,AU22,AU23)</f>
        <v>2.2600000000000002</v>
      </c>
      <c r="AV18" s="12">
        <f>SUM(AV19,AV20,AV21,AV22,AV23)</f>
        <v>1544.8999999999999</v>
      </c>
      <c r="AW18" s="9">
        <f t="shared" ref="AW18:BH18" si="18">SUM(AW19:AW23)</f>
        <v>3571</v>
      </c>
      <c r="AX18" s="9">
        <f t="shared" si="18"/>
        <v>0</v>
      </c>
      <c r="AY18" s="9">
        <f t="shared" si="18"/>
        <v>0</v>
      </c>
      <c r="AZ18" s="9">
        <f t="shared" si="18"/>
        <v>0</v>
      </c>
      <c r="BA18" s="9">
        <f t="shared" si="18"/>
        <v>5831</v>
      </c>
      <c r="BB18" s="9">
        <f t="shared" si="18"/>
        <v>156</v>
      </c>
      <c r="BC18" s="9">
        <f t="shared" si="18"/>
        <v>448</v>
      </c>
      <c r="BD18" s="9">
        <f t="shared" si="18"/>
        <v>0</v>
      </c>
      <c r="BE18" s="9">
        <f t="shared" si="18"/>
        <v>123</v>
      </c>
      <c r="BF18" s="9">
        <f t="shared" si="18"/>
        <v>11</v>
      </c>
      <c r="BG18" s="9">
        <f t="shared" si="18"/>
        <v>0</v>
      </c>
      <c r="BH18" s="9">
        <f t="shared" si="18"/>
        <v>0</v>
      </c>
    </row>
    <row r="19" spans="1:60" ht="26.1" customHeight="1" x14ac:dyDescent="0.3">
      <c r="A19" s="23" t="s">
        <v>96</v>
      </c>
      <c r="B19" s="5">
        <f t="shared" si="5"/>
        <v>205</v>
      </c>
      <c r="C19" s="24">
        <v>0</v>
      </c>
      <c r="D19" s="24">
        <v>205</v>
      </c>
      <c r="E19" s="24">
        <v>0</v>
      </c>
      <c r="F19" s="24">
        <v>204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1</v>
      </c>
      <c r="N19" s="24">
        <v>0</v>
      </c>
      <c r="O19" s="24">
        <v>205</v>
      </c>
      <c r="P19" s="24">
        <v>0</v>
      </c>
      <c r="Q19" s="24">
        <v>0</v>
      </c>
      <c r="R19" s="5">
        <f t="shared" si="1"/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0.5</v>
      </c>
      <c r="AV19" s="24">
        <v>5.8</v>
      </c>
      <c r="AW19" s="24">
        <v>318</v>
      </c>
      <c r="AX19" s="24">
        <v>0</v>
      </c>
      <c r="AY19" s="24">
        <v>0</v>
      </c>
      <c r="AZ19" s="24">
        <v>0</v>
      </c>
      <c r="BA19" s="24">
        <v>611</v>
      </c>
      <c r="BB19" s="24">
        <v>95</v>
      </c>
      <c r="BC19" s="24">
        <v>197</v>
      </c>
      <c r="BD19" s="24">
        <v>0</v>
      </c>
      <c r="BE19" s="24">
        <v>0</v>
      </c>
      <c r="BF19" s="24">
        <v>1</v>
      </c>
      <c r="BG19" s="24">
        <v>0</v>
      </c>
      <c r="BH19" s="24">
        <v>0</v>
      </c>
    </row>
    <row r="20" spans="1:60" ht="26.1" customHeight="1" x14ac:dyDescent="0.3">
      <c r="A20" s="23" t="s">
        <v>57</v>
      </c>
      <c r="B20" s="5">
        <f t="shared" si="5"/>
        <v>16</v>
      </c>
      <c r="C20" s="24">
        <v>0</v>
      </c>
      <c r="D20" s="24">
        <v>16</v>
      </c>
      <c r="E20" s="24">
        <v>0</v>
      </c>
      <c r="F20" s="24">
        <v>13</v>
      </c>
      <c r="G20" s="24">
        <v>0</v>
      </c>
      <c r="H20" s="24">
        <v>0</v>
      </c>
      <c r="I20" s="24">
        <v>0</v>
      </c>
      <c r="J20" s="24">
        <v>0</v>
      </c>
      <c r="K20" s="24">
        <v>1</v>
      </c>
      <c r="L20" s="24">
        <v>0</v>
      </c>
      <c r="M20" s="24">
        <v>2</v>
      </c>
      <c r="N20" s="24">
        <v>0</v>
      </c>
      <c r="O20" s="24">
        <v>16</v>
      </c>
      <c r="P20" s="24">
        <v>0</v>
      </c>
      <c r="Q20" s="24">
        <v>0</v>
      </c>
      <c r="R20" s="5">
        <f t="shared" si="1"/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2.1</v>
      </c>
      <c r="AV20" s="24">
        <v>0</v>
      </c>
      <c r="AW20" s="24">
        <v>133</v>
      </c>
      <c r="AX20" s="24">
        <v>0</v>
      </c>
      <c r="AY20" s="24">
        <v>0</v>
      </c>
      <c r="AZ20" s="24">
        <v>0</v>
      </c>
      <c r="BA20" s="24">
        <v>94</v>
      </c>
      <c r="BB20" s="24">
        <v>0</v>
      </c>
      <c r="BC20" s="24">
        <v>1</v>
      </c>
      <c r="BD20" s="24">
        <v>0</v>
      </c>
      <c r="BE20" s="24">
        <v>13</v>
      </c>
      <c r="BF20" s="24">
        <v>2</v>
      </c>
      <c r="BG20" s="24">
        <v>0</v>
      </c>
      <c r="BH20" s="24">
        <v>0</v>
      </c>
    </row>
    <row r="21" spans="1:60" ht="26.1" customHeight="1" x14ac:dyDescent="0.3">
      <c r="A21" s="23" t="s">
        <v>58</v>
      </c>
      <c r="B21" s="5">
        <f t="shared" si="5"/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5">
        <f t="shared" si="1"/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</row>
    <row r="22" spans="1:60" ht="26.1" customHeight="1" x14ac:dyDescent="0.3">
      <c r="A22" s="23" t="s">
        <v>78</v>
      </c>
      <c r="B22" s="5">
        <f t="shared" si="5"/>
        <v>51</v>
      </c>
      <c r="C22" s="24">
        <v>0</v>
      </c>
      <c r="D22" s="24">
        <v>51</v>
      </c>
      <c r="E22" s="24">
        <v>0</v>
      </c>
      <c r="F22" s="24">
        <v>43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8</v>
      </c>
      <c r="N22" s="24">
        <v>0</v>
      </c>
      <c r="O22" s="24">
        <v>51</v>
      </c>
      <c r="P22" s="24">
        <v>0</v>
      </c>
      <c r="Q22" s="24">
        <v>0</v>
      </c>
      <c r="R22" s="5">
        <f t="shared" si="1"/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7.3</v>
      </c>
      <c r="AV22" s="24">
        <v>1497.5</v>
      </c>
      <c r="AW22" s="24">
        <v>147</v>
      </c>
      <c r="AX22" s="24">
        <v>0</v>
      </c>
      <c r="AY22" s="24">
        <v>0</v>
      </c>
      <c r="AZ22" s="24">
        <v>0</v>
      </c>
      <c r="BA22" s="24">
        <v>318</v>
      </c>
      <c r="BB22" s="24">
        <v>13</v>
      </c>
      <c r="BC22" s="24">
        <v>1</v>
      </c>
      <c r="BD22" s="24">
        <v>0</v>
      </c>
      <c r="BE22" s="24">
        <v>42</v>
      </c>
      <c r="BF22" s="24">
        <v>6</v>
      </c>
      <c r="BG22" s="24">
        <v>0</v>
      </c>
      <c r="BH22" s="24">
        <v>0</v>
      </c>
    </row>
    <row r="23" spans="1:60" ht="26.1" customHeight="1" x14ac:dyDescent="0.3">
      <c r="A23" s="23" t="s">
        <v>79</v>
      </c>
      <c r="B23" s="5">
        <f t="shared" si="5"/>
        <v>435</v>
      </c>
      <c r="C23" s="24">
        <v>4</v>
      </c>
      <c r="D23" s="24">
        <v>431</v>
      </c>
      <c r="E23" s="24">
        <v>0</v>
      </c>
      <c r="F23" s="24">
        <v>19</v>
      </c>
      <c r="G23" s="24">
        <v>0</v>
      </c>
      <c r="H23" s="24">
        <v>93</v>
      </c>
      <c r="I23" s="24">
        <v>0</v>
      </c>
      <c r="J23" s="24">
        <v>0</v>
      </c>
      <c r="K23" s="24">
        <v>0</v>
      </c>
      <c r="L23" s="24">
        <v>0</v>
      </c>
      <c r="M23" s="24">
        <v>322</v>
      </c>
      <c r="N23" s="24">
        <v>1</v>
      </c>
      <c r="O23" s="24">
        <v>435</v>
      </c>
      <c r="P23" s="24">
        <v>0</v>
      </c>
      <c r="Q23" s="24">
        <v>0</v>
      </c>
      <c r="R23" s="5">
        <f t="shared" si="1"/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1.4</v>
      </c>
      <c r="AV23" s="24">
        <v>41.6</v>
      </c>
      <c r="AW23" s="24">
        <v>2973</v>
      </c>
      <c r="AX23" s="24">
        <v>0</v>
      </c>
      <c r="AY23" s="24">
        <v>0</v>
      </c>
      <c r="AZ23" s="24">
        <v>0</v>
      </c>
      <c r="BA23" s="24">
        <v>4808</v>
      </c>
      <c r="BB23" s="24">
        <v>48</v>
      </c>
      <c r="BC23" s="24">
        <v>249</v>
      </c>
      <c r="BD23" s="24">
        <v>0</v>
      </c>
      <c r="BE23" s="24">
        <v>68</v>
      </c>
      <c r="BF23" s="24">
        <v>2</v>
      </c>
      <c r="BG23" s="24">
        <v>0</v>
      </c>
      <c r="BH23" s="24">
        <v>0</v>
      </c>
    </row>
    <row r="24" spans="1:60" ht="26.1" customHeight="1" x14ac:dyDescent="0.3">
      <c r="A24" s="25" t="s">
        <v>80</v>
      </c>
      <c r="B24" s="2">
        <f t="shared" si="5"/>
        <v>0</v>
      </c>
      <c r="C24" s="7">
        <f>SUM(C25)</f>
        <v>0</v>
      </c>
      <c r="D24" s="7">
        <f t="shared" ref="D24:Q24" si="19">SUM(D25)</f>
        <v>0</v>
      </c>
      <c r="E24" s="7">
        <f t="shared" si="19"/>
        <v>0</v>
      </c>
      <c r="F24" s="7">
        <f t="shared" si="19"/>
        <v>0</v>
      </c>
      <c r="G24" s="7">
        <f t="shared" si="19"/>
        <v>0</v>
      </c>
      <c r="H24" s="7">
        <f t="shared" si="19"/>
        <v>0</v>
      </c>
      <c r="I24" s="7">
        <f t="shared" si="19"/>
        <v>0</v>
      </c>
      <c r="J24" s="7">
        <f t="shared" si="19"/>
        <v>0</v>
      </c>
      <c r="K24" s="7">
        <f t="shared" si="19"/>
        <v>0</v>
      </c>
      <c r="L24" s="7">
        <f t="shared" si="19"/>
        <v>0</v>
      </c>
      <c r="M24" s="7">
        <f t="shared" si="19"/>
        <v>0</v>
      </c>
      <c r="N24" s="7">
        <f t="shared" si="19"/>
        <v>0</v>
      </c>
      <c r="O24" s="7">
        <f t="shared" si="19"/>
        <v>0</v>
      </c>
      <c r="P24" s="7">
        <f t="shared" si="19"/>
        <v>0</v>
      </c>
      <c r="Q24" s="7">
        <f t="shared" si="19"/>
        <v>0</v>
      </c>
      <c r="R24" s="6">
        <f t="shared" si="1"/>
        <v>0</v>
      </c>
      <c r="S24" s="6">
        <f>SUM(S25)</f>
        <v>0</v>
      </c>
      <c r="T24" s="7">
        <f t="shared" ref="T24:AI24" si="20">SUM(T25)</f>
        <v>0</v>
      </c>
      <c r="U24" s="8">
        <f t="shared" si="20"/>
        <v>0</v>
      </c>
      <c r="V24" s="8">
        <f t="shared" si="20"/>
        <v>0</v>
      </c>
      <c r="W24" s="9">
        <f t="shared" si="20"/>
        <v>0</v>
      </c>
      <c r="X24" s="7">
        <f t="shared" si="20"/>
        <v>0</v>
      </c>
      <c r="Y24" s="8">
        <f t="shared" si="20"/>
        <v>0</v>
      </c>
      <c r="Z24" s="8">
        <f t="shared" si="20"/>
        <v>0</v>
      </c>
      <c r="AA24" s="8">
        <f t="shared" si="20"/>
        <v>0</v>
      </c>
      <c r="AB24" s="8">
        <f t="shared" si="20"/>
        <v>0</v>
      </c>
      <c r="AC24" s="8">
        <f t="shared" si="20"/>
        <v>0</v>
      </c>
      <c r="AD24" s="10">
        <f t="shared" si="20"/>
        <v>0</v>
      </c>
      <c r="AE24" s="7">
        <f t="shared" si="20"/>
        <v>0</v>
      </c>
      <c r="AF24" s="8">
        <f t="shared" si="20"/>
        <v>0</v>
      </c>
      <c r="AG24" s="8">
        <f t="shared" si="20"/>
        <v>0</v>
      </c>
      <c r="AH24" s="9">
        <f t="shared" si="20"/>
        <v>0</v>
      </c>
      <c r="AI24" s="7">
        <f t="shared" si="20"/>
        <v>0</v>
      </c>
      <c r="AJ24" s="8">
        <f>SUM(AJ25)</f>
        <v>0</v>
      </c>
      <c r="AK24" s="8">
        <f t="shared" ref="AK24:AO24" si="21">SUM(AK25)</f>
        <v>0</v>
      </c>
      <c r="AL24" s="8">
        <f t="shared" si="21"/>
        <v>0</v>
      </c>
      <c r="AM24" s="8">
        <f t="shared" si="21"/>
        <v>0</v>
      </c>
      <c r="AN24" s="8">
        <f t="shared" si="21"/>
        <v>0</v>
      </c>
      <c r="AO24" s="9">
        <f t="shared" si="21"/>
        <v>0</v>
      </c>
      <c r="AP24" s="7">
        <f t="shared" ref="AP24" si="22">SUM(AP25)</f>
        <v>0</v>
      </c>
      <c r="AQ24" s="8">
        <f t="shared" ref="AQ24" si="23">SUM(AQ25)</f>
        <v>0</v>
      </c>
      <c r="AR24" s="8">
        <f t="shared" ref="AR24" si="24">SUM(AR25)</f>
        <v>0</v>
      </c>
      <c r="AS24" s="9">
        <f t="shared" ref="AS24" si="25">SUM(AS25)</f>
        <v>0</v>
      </c>
      <c r="AT24" s="24">
        <f>SUM(AT25)</f>
        <v>0</v>
      </c>
      <c r="AU24" s="24">
        <f>AVERAGE(AU25)</f>
        <v>0</v>
      </c>
      <c r="AV24" s="24">
        <f>SUM(AV25)</f>
        <v>0</v>
      </c>
      <c r="AW24" s="9">
        <f>SUM(AW25)</f>
        <v>0</v>
      </c>
      <c r="AX24" s="9">
        <f t="shared" ref="AX24:BH24" si="26">SUM(AX25)</f>
        <v>0</v>
      </c>
      <c r="AY24" s="9">
        <f t="shared" si="26"/>
        <v>0</v>
      </c>
      <c r="AZ24" s="9">
        <f t="shared" si="26"/>
        <v>0</v>
      </c>
      <c r="BA24" s="9">
        <f t="shared" si="26"/>
        <v>0</v>
      </c>
      <c r="BB24" s="9">
        <f t="shared" si="26"/>
        <v>0</v>
      </c>
      <c r="BC24" s="9">
        <f t="shared" si="26"/>
        <v>0</v>
      </c>
      <c r="BD24" s="9">
        <f t="shared" si="26"/>
        <v>0</v>
      </c>
      <c r="BE24" s="9">
        <f t="shared" si="26"/>
        <v>0</v>
      </c>
      <c r="BF24" s="9">
        <f t="shared" si="26"/>
        <v>0</v>
      </c>
      <c r="BG24" s="9">
        <f t="shared" si="26"/>
        <v>0</v>
      </c>
      <c r="BH24" s="9">
        <f t="shared" si="26"/>
        <v>0</v>
      </c>
    </row>
    <row r="25" spans="1:60" ht="26.1" customHeight="1" x14ac:dyDescent="0.3">
      <c r="A25" s="23" t="s">
        <v>90</v>
      </c>
      <c r="B25" s="5">
        <f>IF(AND(SUM(C25:E25)=SUM(F25:N25),SUM(C25:E25)=SUM(O25:P25))=TRUE,SUM(C25:E25),"HIBA")</f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</row>
    <row r="26" spans="1:60" s="35" customFormat="1" ht="26.1" customHeight="1" x14ac:dyDescent="0.3">
      <c r="A26" s="25" t="s">
        <v>81</v>
      </c>
      <c r="B26" s="6">
        <f t="shared" si="5"/>
        <v>23</v>
      </c>
      <c r="C26" s="36">
        <v>0</v>
      </c>
      <c r="D26" s="36">
        <v>23</v>
      </c>
      <c r="E26" s="36">
        <v>0</v>
      </c>
      <c r="F26" s="36">
        <v>15</v>
      </c>
      <c r="G26" s="36">
        <v>0</v>
      </c>
      <c r="H26" s="36">
        <v>0</v>
      </c>
      <c r="I26" s="36">
        <v>0</v>
      </c>
      <c r="J26" s="36">
        <v>0</v>
      </c>
      <c r="K26" s="36">
        <v>1</v>
      </c>
      <c r="L26" s="36">
        <v>1</v>
      </c>
      <c r="M26" s="36">
        <v>6</v>
      </c>
      <c r="N26" s="36">
        <v>0</v>
      </c>
      <c r="O26" s="36">
        <v>23</v>
      </c>
      <c r="P26" s="36">
        <v>0</v>
      </c>
      <c r="Q26" s="36">
        <v>0</v>
      </c>
      <c r="R26" s="6">
        <f t="shared" si="1"/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1.8</v>
      </c>
      <c r="AV26" s="36">
        <v>1517.9</v>
      </c>
      <c r="AW26" s="36">
        <v>147</v>
      </c>
      <c r="AX26" s="36">
        <v>0</v>
      </c>
      <c r="AY26" s="36">
        <v>0</v>
      </c>
      <c r="AZ26" s="36">
        <v>0</v>
      </c>
      <c r="BA26" s="36">
        <v>73</v>
      </c>
      <c r="BB26" s="36">
        <v>0</v>
      </c>
      <c r="BC26" s="36">
        <v>12</v>
      </c>
      <c r="BD26" s="36">
        <v>0</v>
      </c>
      <c r="BE26" s="36">
        <v>3</v>
      </c>
      <c r="BF26" s="36">
        <v>2</v>
      </c>
      <c r="BG26" s="36">
        <v>0</v>
      </c>
      <c r="BH26" s="36">
        <v>0</v>
      </c>
    </row>
    <row r="27" spans="1:60" s="35" customFormat="1" ht="26.1" customHeight="1" x14ac:dyDescent="0.3">
      <c r="A27" s="25" t="s">
        <v>82</v>
      </c>
      <c r="B27" s="6">
        <f t="shared" si="5"/>
        <v>16</v>
      </c>
      <c r="C27" s="36">
        <v>0</v>
      </c>
      <c r="D27" s="36">
        <v>16</v>
      </c>
      <c r="E27" s="36">
        <v>0</v>
      </c>
      <c r="F27" s="36">
        <v>12</v>
      </c>
      <c r="G27" s="36">
        <v>0</v>
      </c>
      <c r="H27" s="36">
        <v>0</v>
      </c>
      <c r="I27" s="36">
        <v>0</v>
      </c>
      <c r="J27" s="36">
        <v>1</v>
      </c>
      <c r="K27" s="36">
        <v>0</v>
      </c>
      <c r="L27" s="36">
        <v>0</v>
      </c>
      <c r="M27" s="36">
        <v>0</v>
      </c>
      <c r="N27" s="36">
        <v>3</v>
      </c>
      <c r="O27" s="36">
        <v>16</v>
      </c>
      <c r="P27" s="36">
        <v>0</v>
      </c>
      <c r="Q27" s="36">
        <v>0</v>
      </c>
      <c r="R27" s="6">
        <f t="shared" si="1"/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2.6</v>
      </c>
      <c r="AV27" s="36">
        <v>0</v>
      </c>
      <c r="AW27" s="36">
        <v>91</v>
      </c>
      <c r="AX27" s="36">
        <v>0</v>
      </c>
      <c r="AY27" s="36">
        <v>0</v>
      </c>
      <c r="AZ27" s="36">
        <v>0</v>
      </c>
      <c r="BA27" s="36">
        <v>86</v>
      </c>
      <c r="BB27" s="36">
        <v>0</v>
      </c>
      <c r="BC27" s="36">
        <v>12</v>
      </c>
      <c r="BD27" s="36">
        <v>1</v>
      </c>
      <c r="BE27" s="36">
        <v>0</v>
      </c>
      <c r="BF27" s="36">
        <v>1</v>
      </c>
      <c r="BG27" s="36">
        <v>0</v>
      </c>
      <c r="BH27" s="36">
        <v>0</v>
      </c>
    </row>
    <row r="28" spans="1:60" s="35" customFormat="1" ht="26.1" customHeight="1" x14ac:dyDescent="0.3">
      <c r="A28" s="25" t="s">
        <v>83</v>
      </c>
      <c r="B28" s="6">
        <f t="shared" si="5"/>
        <v>238</v>
      </c>
      <c r="C28" s="36">
        <v>0</v>
      </c>
      <c r="D28" s="36">
        <v>238</v>
      </c>
      <c r="E28" s="36">
        <v>0</v>
      </c>
      <c r="F28" s="36">
        <v>220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10</v>
      </c>
      <c r="N28" s="36">
        <v>8</v>
      </c>
      <c r="O28" s="36">
        <v>238</v>
      </c>
      <c r="P28" s="36">
        <v>0</v>
      </c>
      <c r="Q28" s="36">
        <v>0</v>
      </c>
      <c r="R28" s="6">
        <f t="shared" si="1"/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1.9</v>
      </c>
      <c r="AV28" s="36">
        <v>6.2</v>
      </c>
      <c r="AW28" s="36">
        <v>860</v>
      </c>
      <c r="AX28" s="36">
        <v>0</v>
      </c>
      <c r="AY28" s="36">
        <v>0</v>
      </c>
      <c r="AZ28" s="36">
        <v>0</v>
      </c>
      <c r="BA28" s="36">
        <v>1517</v>
      </c>
      <c r="BB28" s="36">
        <v>13</v>
      </c>
      <c r="BC28" s="36">
        <v>184</v>
      </c>
      <c r="BD28" s="36">
        <v>0</v>
      </c>
      <c r="BE28" s="36">
        <v>3</v>
      </c>
      <c r="BF28" s="36">
        <v>3</v>
      </c>
      <c r="BG28" s="36">
        <v>0</v>
      </c>
      <c r="BH28" s="36">
        <v>0</v>
      </c>
    </row>
    <row r="29" spans="1:60" ht="26.1" customHeight="1" x14ac:dyDescent="0.3">
      <c r="A29" s="25" t="s">
        <v>101</v>
      </c>
      <c r="B29" s="6">
        <f t="shared" ref="B29:B32" si="27">IF(AND(SUM(C29:E29)=SUM(F29:N29),SUM(C29:E29)=SUM(O29:P29))=TRUE,SUM(C29:E29),"HIBA")</f>
        <v>246</v>
      </c>
      <c r="C29" s="7">
        <f>SUM(C30:C32)</f>
        <v>0</v>
      </c>
      <c r="D29" s="7">
        <f t="shared" ref="D29:Q29" si="28">SUM(D30:D32)</f>
        <v>246</v>
      </c>
      <c r="E29" s="7">
        <f t="shared" si="28"/>
        <v>0</v>
      </c>
      <c r="F29" s="7">
        <f t="shared" si="28"/>
        <v>168</v>
      </c>
      <c r="G29" s="7">
        <f t="shared" si="28"/>
        <v>0</v>
      </c>
      <c r="H29" s="7">
        <f t="shared" si="28"/>
        <v>0</v>
      </c>
      <c r="I29" s="7">
        <f t="shared" si="28"/>
        <v>0</v>
      </c>
      <c r="J29" s="7">
        <f t="shared" si="28"/>
        <v>0</v>
      </c>
      <c r="K29" s="7">
        <f t="shared" si="28"/>
        <v>78</v>
      </c>
      <c r="L29" s="7">
        <f t="shared" si="28"/>
        <v>0</v>
      </c>
      <c r="M29" s="7">
        <f t="shared" si="28"/>
        <v>0</v>
      </c>
      <c r="N29" s="7">
        <f t="shared" si="28"/>
        <v>0</v>
      </c>
      <c r="O29" s="7">
        <f t="shared" si="28"/>
        <v>246</v>
      </c>
      <c r="P29" s="7">
        <f t="shared" si="28"/>
        <v>0</v>
      </c>
      <c r="Q29" s="7">
        <f t="shared" si="28"/>
        <v>0</v>
      </c>
      <c r="R29" s="6">
        <f t="shared" ref="R29" si="29">SUM(S29:AO29)</f>
        <v>0</v>
      </c>
      <c r="S29" s="6">
        <f t="shared" ref="S29:AT29" si="30">SUM(S30:S32)</f>
        <v>0</v>
      </c>
      <c r="T29" s="7">
        <f t="shared" si="30"/>
        <v>0</v>
      </c>
      <c r="U29" s="8">
        <f t="shared" si="30"/>
        <v>0</v>
      </c>
      <c r="V29" s="8">
        <f t="shared" si="30"/>
        <v>0</v>
      </c>
      <c r="W29" s="9">
        <f t="shared" si="30"/>
        <v>0</v>
      </c>
      <c r="X29" s="7">
        <f t="shared" si="30"/>
        <v>0</v>
      </c>
      <c r="Y29" s="8">
        <f t="shared" si="30"/>
        <v>0</v>
      </c>
      <c r="Z29" s="8">
        <f t="shared" si="30"/>
        <v>0</v>
      </c>
      <c r="AA29" s="8">
        <f t="shared" si="30"/>
        <v>0</v>
      </c>
      <c r="AB29" s="8">
        <f t="shared" si="30"/>
        <v>0</v>
      </c>
      <c r="AC29" s="8">
        <f t="shared" si="30"/>
        <v>0</v>
      </c>
      <c r="AD29" s="10">
        <f t="shared" si="30"/>
        <v>0</v>
      </c>
      <c r="AE29" s="7">
        <f t="shared" si="30"/>
        <v>0</v>
      </c>
      <c r="AF29" s="8">
        <f t="shared" si="30"/>
        <v>0</v>
      </c>
      <c r="AG29" s="8">
        <f t="shared" si="30"/>
        <v>0</v>
      </c>
      <c r="AH29" s="9">
        <f t="shared" si="30"/>
        <v>0</v>
      </c>
      <c r="AI29" s="7">
        <f t="shared" si="30"/>
        <v>0</v>
      </c>
      <c r="AJ29" s="8">
        <f t="shared" si="30"/>
        <v>0</v>
      </c>
      <c r="AK29" s="8">
        <f t="shared" si="30"/>
        <v>0</v>
      </c>
      <c r="AL29" s="8">
        <f t="shared" si="30"/>
        <v>0</v>
      </c>
      <c r="AM29" s="8">
        <f t="shared" si="30"/>
        <v>0</v>
      </c>
      <c r="AN29" s="8">
        <f t="shared" si="30"/>
        <v>0</v>
      </c>
      <c r="AO29" s="9">
        <f t="shared" si="30"/>
        <v>0</v>
      </c>
      <c r="AP29" s="7">
        <f t="shared" si="30"/>
        <v>0</v>
      </c>
      <c r="AQ29" s="8">
        <f t="shared" si="30"/>
        <v>0</v>
      </c>
      <c r="AR29" s="8">
        <f t="shared" si="30"/>
        <v>0</v>
      </c>
      <c r="AS29" s="9">
        <f t="shared" si="30"/>
        <v>0</v>
      </c>
      <c r="AT29" s="24">
        <f t="shared" si="30"/>
        <v>10</v>
      </c>
      <c r="AU29" s="24">
        <f>AVERAGE(AU30,AU31,AU32)</f>
        <v>1.3666666666666665</v>
      </c>
      <c r="AV29" s="24">
        <f>SUM(AV30,AV31,AV32)</f>
        <v>328.1</v>
      </c>
      <c r="AW29" s="9">
        <f>SUM(AW30:AW32)</f>
        <v>529</v>
      </c>
      <c r="AX29" s="9">
        <f t="shared" ref="AX29:BH29" si="31">SUM(AX30:AX32)</f>
        <v>0</v>
      </c>
      <c r="AY29" s="9">
        <f t="shared" si="31"/>
        <v>0</v>
      </c>
      <c r="AZ29" s="9">
        <f t="shared" si="31"/>
        <v>0</v>
      </c>
      <c r="BA29" s="9">
        <f t="shared" si="31"/>
        <v>1109</v>
      </c>
      <c r="BB29" s="9">
        <f t="shared" si="31"/>
        <v>7</v>
      </c>
      <c r="BC29" s="9">
        <f t="shared" si="31"/>
        <v>14</v>
      </c>
      <c r="BD29" s="9">
        <f t="shared" si="31"/>
        <v>3</v>
      </c>
      <c r="BE29" s="9">
        <f t="shared" si="31"/>
        <v>137</v>
      </c>
      <c r="BF29" s="9">
        <f t="shared" si="31"/>
        <v>45</v>
      </c>
      <c r="BG29" s="9">
        <f t="shared" si="31"/>
        <v>0</v>
      </c>
      <c r="BH29" s="9">
        <f t="shared" si="31"/>
        <v>0</v>
      </c>
    </row>
    <row r="30" spans="1:60" ht="26.1" customHeight="1" x14ac:dyDescent="0.3">
      <c r="A30" s="26" t="s">
        <v>91</v>
      </c>
      <c r="B30" s="6">
        <f t="shared" si="27"/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</row>
    <row r="31" spans="1:60" ht="26.1" customHeight="1" x14ac:dyDescent="0.3">
      <c r="A31" s="26" t="s">
        <v>93</v>
      </c>
      <c r="B31" s="6">
        <f t="shared" si="27"/>
        <v>13</v>
      </c>
      <c r="C31" s="24">
        <v>0</v>
      </c>
      <c r="D31" s="24">
        <v>13</v>
      </c>
      <c r="E31" s="24">
        <v>0</v>
      </c>
      <c r="F31" s="24">
        <v>6</v>
      </c>
      <c r="G31" s="24">
        <v>0</v>
      </c>
      <c r="H31" s="24">
        <v>0</v>
      </c>
      <c r="I31" s="24">
        <v>0</v>
      </c>
      <c r="J31" s="24">
        <v>0</v>
      </c>
      <c r="K31" s="24">
        <v>7</v>
      </c>
      <c r="L31" s="24">
        <v>0</v>
      </c>
      <c r="M31" s="24">
        <v>0</v>
      </c>
      <c r="N31" s="24">
        <v>0</v>
      </c>
      <c r="O31" s="24">
        <v>13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4</v>
      </c>
      <c r="AU31" s="24">
        <v>1.2</v>
      </c>
      <c r="AV31" s="24">
        <v>118.1</v>
      </c>
      <c r="AW31" s="24">
        <v>28</v>
      </c>
      <c r="AX31" s="24">
        <v>0</v>
      </c>
      <c r="AY31" s="24">
        <v>0</v>
      </c>
      <c r="AZ31" s="24">
        <v>0</v>
      </c>
      <c r="BA31" s="24">
        <v>9</v>
      </c>
      <c r="BB31" s="24">
        <v>2</v>
      </c>
      <c r="BC31" s="24">
        <v>6</v>
      </c>
      <c r="BD31" s="24">
        <v>1</v>
      </c>
      <c r="BE31" s="24">
        <v>38</v>
      </c>
      <c r="BF31" s="24">
        <v>22</v>
      </c>
      <c r="BG31" s="24">
        <v>0</v>
      </c>
      <c r="BH31" s="24">
        <v>0</v>
      </c>
    </row>
    <row r="32" spans="1:60" ht="26.1" customHeight="1" x14ac:dyDescent="0.3">
      <c r="A32" s="26" t="s">
        <v>92</v>
      </c>
      <c r="B32" s="6">
        <f t="shared" si="27"/>
        <v>233</v>
      </c>
      <c r="C32" s="24">
        <v>0</v>
      </c>
      <c r="D32" s="24">
        <v>233</v>
      </c>
      <c r="E32" s="24">
        <v>0</v>
      </c>
      <c r="F32" s="24">
        <v>162</v>
      </c>
      <c r="G32" s="24">
        <v>0</v>
      </c>
      <c r="H32" s="24">
        <v>0</v>
      </c>
      <c r="I32" s="24">
        <v>0</v>
      </c>
      <c r="J32" s="24">
        <v>0</v>
      </c>
      <c r="K32" s="24">
        <v>71</v>
      </c>
      <c r="L32" s="24">
        <v>0</v>
      </c>
      <c r="M32" s="24">
        <v>0</v>
      </c>
      <c r="N32" s="24">
        <v>0</v>
      </c>
      <c r="O32" s="24">
        <v>233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6</v>
      </c>
      <c r="AU32" s="24">
        <v>2.9</v>
      </c>
      <c r="AV32" s="24">
        <v>210</v>
      </c>
      <c r="AW32" s="24">
        <v>501</v>
      </c>
      <c r="AX32" s="24">
        <v>0</v>
      </c>
      <c r="AY32" s="24">
        <v>0</v>
      </c>
      <c r="AZ32" s="24">
        <v>0</v>
      </c>
      <c r="BA32" s="24">
        <v>1100</v>
      </c>
      <c r="BB32" s="24">
        <v>5</v>
      </c>
      <c r="BC32" s="24">
        <v>8</v>
      </c>
      <c r="BD32" s="24">
        <v>2</v>
      </c>
      <c r="BE32" s="24">
        <v>99</v>
      </c>
      <c r="BF32" s="24">
        <v>23</v>
      </c>
      <c r="BG32" s="24">
        <v>0</v>
      </c>
      <c r="BH32" s="24">
        <v>0</v>
      </c>
    </row>
    <row r="33" spans="1:60" s="35" customFormat="1" ht="26.1" customHeight="1" x14ac:dyDescent="0.3">
      <c r="A33" s="25" t="s">
        <v>84</v>
      </c>
      <c r="B33" s="6">
        <f t="shared" si="5"/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6">
        <f t="shared" si="1"/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</row>
    <row r="34" spans="1:60" s="35" customFormat="1" ht="26.1" customHeight="1" x14ac:dyDescent="0.3">
      <c r="A34" s="25" t="s">
        <v>85</v>
      </c>
      <c r="B34" s="6">
        <f t="shared" si="5"/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6">
        <f t="shared" si="1"/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158</v>
      </c>
      <c r="AX34" s="36">
        <v>0</v>
      </c>
      <c r="AY34" s="36">
        <v>0</v>
      </c>
      <c r="AZ34" s="36">
        <v>0</v>
      </c>
      <c r="BA34" s="36">
        <v>16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</row>
    <row r="35" spans="1:60" s="35" customFormat="1" ht="26.1" customHeight="1" x14ac:dyDescent="0.3">
      <c r="A35" s="25" t="s">
        <v>86</v>
      </c>
      <c r="B35" s="6">
        <f t="shared" si="5"/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6">
        <f t="shared" si="1"/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</row>
    <row r="36" spans="1:60" ht="26.1" customHeight="1" x14ac:dyDescent="0.3">
      <c r="A36" s="25" t="s">
        <v>87</v>
      </c>
      <c r="B36" s="6">
        <f t="shared" si="5"/>
        <v>0</v>
      </c>
      <c r="C36" s="7">
        <f>SUM(C37:C39)</f>
        <v>0</v>
      </c>
      <c r="D36" s="8">
        <f t="shared" ref="D36:AT36" si="32">SUM(D37:D39)</f>
        <v>0</v>
      </c>
      <c r="E36" s="9">
        <f t="shared" si="32"/>
        <v>0</v>
      </c>
      <c r="F36" s="7">
        <f t="shared" si="32"/>
        <v>0</v>
      </c>
      <c r="G36" s="8">
        <f t="shared" si="32"/>
        <v>0</v>
      </c>
      <c r="H36" s="8">
        <f t="shared" si="32"/>
        <v>0</v>
      </c>
      <c r="I36" s="9">
        <f t="shared" si="32"/>
        <v>0</v>
      </c>
      <c r="J36" s="7">
        <f t="shared" si="32"/>
        <v>0</v>
      </c>
      <c r="K36" s="8">
        <f t="shared" si="32"/>
        <v>0</v>
      </c>
      <c r="L36" s="8">
        <f t="shared" si="32"/>
        <v>0</v>
      </c>
      <c r="M36" s="8">
        <f t="shared" si="32"/>
        <v>0</v>
      </c>
      <c r="N36" s="10">
        <f t="shared" si="32"/>
        <v>0</v>
      </c>
      <c r="O36" s="7">
        <f t="shared" si="32"/>
        <v>0</v>
      </c>
      <c r="P36" s="10">
        <f t="shared" si="32"/>
        <v>0</v>
      </c>
      <c r="Q36" s="11">
        <f t="shared" si="32"/>
        <v>0</v>
      </c>
      <c r="R36" s="6">
        <f t="shared" si="1"/>
        <v>0</v>
      </c>
      <c r="S36" s="6">
        <f t="shared" si="32"/>
        <v>0</v>
      </c>
      <c r="T36" s="7">
        <f t="shared" si="32"/>
        <v>0</v>
      </c>
      <c r="U36" s="8">
        <f t="shared" si="32"/>
        <v>0</v>
      </c>
      <c r="V36" s="8">
        <f t="shared" si="32"/>
        <v>0</v>
      </c>
      <c r="W36" s="9">
        <f t="shared" si="32"/>
        <v>0</v>
      </c>
      <c r="X36" s="7">
        <f t="shared" si="32"/>
        <v>0</v>
      </c>
      <c r="Y36" s="8">
        <f t="shared" si="32"/>
        <v>0</v>
      </c>
      <c r="Z36" s="8">
        <f t="shared" si="32"/>
        <v>0</v>
      </c>
      <c r="AA36" s="8">
        <f t="shared" ref="AA36:AC36" si="33">SUM(AA37:AA39)</f>
        <v>0</v>
      </c>
      <c r="AB36" s="8">
        <f t="shared" si="33"/>
        <v>0</v>
      </c>
      <c r="AC36" s="8">
        <f t="shared" si="33"/>
        <v>0</v>
      </c>
      <c r="AD36" s="10">
        <f t="shared" si="32"/>
        <v>0</v>
      </c>
      <c r="AE36" s="7">
        <f t="shared" si="32"/>
        <v>0</v>
      </c>
      <c r="AF36" s="8">
        <f t="shared" si="32"/>
        <v>0</v>
      </c>
      <c r="AG36" s="8">
        <f t="shared" si="32"/>
        <v>0</v>
      </c>
      <c r="AH36" s="9">
        <f t="shared" si="32"/>
        <v>0</v>
      </c>
      <c r="AI36" s="7">
        <f t="shared" si="32"/>
        <v>0</v>
      </c>
      <c r="AJ36" s="8">
        <f t="shared" si="32"/>
        <v>0</v>
      </c>
      <c r="AK36" s="8">
        <f t="shared" si="32"/>
        <v>0</v>
      </c>
      <c r="AL36" s="8">
        <f t="shared" ref="AL36:AN36" si="34">SUM(AL37:AL39)</f>
        <v>0</v>
      </c>
      <c r="AM36" s="8">
        <f t="shared" si="34"/>
        <v>0</v>
      </c>
      <c r="AN36" s="8">
        <f t="shared" si="34"/>
        <v>0</v>
      </c>
      <c r="AO36" s="9">
        <f t="shared" si="32"/>
        <v>0</v>
      </c>
      <c r="AP36" s="7">
        <f t="shared" si="32"/>
        <v>0</v>
      </c>
      <c r="AQ36" s="8">
        <f t="shared" si="32"/>
        <v>0</v>
      </c>
      <c r="AR36" s="8">
        <f t="shared" si="32"/>
        <v>0</v>
      </c>
      <c r="AS36" s="9">
        <f t="shared" si="32"/>
        <v>0</v>
      </c>
      <c r="AT36" s="9">
        <f t="shared" si="32"/>
        <v>0</v>
      </c>
      <c r="AU36" s="12">
        <f>AVERAGE(AU37,AU38,AU39)</f>
        <v>0</v>
      </c>
      <c r="AV36" s="12">
        <f>SUM(AV37,AV38,AV39)</f>
        <v>0</v>
      </c>
      <c r="AW36" s="9">
        <f>SUM(AW37:AW39)</f>
        <v>0</v>
      </c>
      <c r="AX36" s="9">
        <f t="shared" ref="AX36:BH36" si="35">SUM(AX37:AX39)</f>
        <v>0</v>
      </c>
      <c r="AY36" s="9">
        <f t="shared" si="35"/>
        <v>0</v>
      </c>
      <c r="AZ36" s="9">
        <f t="shared" si="35"/>
        <v>0</v>
      </c>
      <c r="BA36" s="9">
        <f t="shared" si="35"/>
        <v>0</v>
      </c>
      <c r="BB36" s="9">
        <f t="shared" si="35"/>
        <v>0</v>
      </c>
      <c r="BC36" s="9">
        <f t="shared" si="35"/>
        <v>0</v>
      </c>
      <c r="BD36" s="9">
        <f t="shared" si="35"/>
        <v>0</v>
      </c>
      <c r="BE36" s="9">
        <f t="shared" si="35"/>
        <v>0</v>
      </c>
      <c r="BF36" s="9">
        <f t="shared" si="35"/>
        <v>0</v>
      </c>
      <c r="BG36" s="9">
        <f t="shared" si="35"/>
        <v>0</v>
      </c>
      <c r="BH36" s="9">
        <f t="shared" si="35"/>
        <v>0</v>
      </c>
    </row>
    <row r="37" spans="1:60" ht="26.1" customHeight="1" x14ac:dyDescent="0.3">
      <c r="A37" s="23" t="s">
        <v>59</v>
      </c>
      <c r="B37" s="5">
        <f t="shared" si="5"/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5">
        <f t="shared" si="1"/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</row>
    <row r="38" spans="1:60" ht="26.1" customHeight="1" x14ac:dyDescent="0.3">
      <c r="A38" s="23" t="s">
        <v>60</v>
      </c>
      <c r="B38" s="5">
        <f t="shared" si="5"/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5">
        <f t="shared" si="1"/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</row>
    <row r="39" spans="1:60" ht="26.1" customHeight="1" x14ac:dyDescent="0.3">
      <c r="A39" s="23" t="s">
        <v>61</v>
      </c>
      <c r="B39" s="13">
        <f t="shared" si="5"/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13">
        <f t="shared" si="1"/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</row>
    <row r="40" spans="1:60" s="35" customFormat="1" ht="26.1" customHeight="1" x14ac:dyDescent="0.3">
      <c r="A40" s="28" t="s">
        <v>94</v>
      </c>
      <c r="B40" s="37">
        <f t="shared" ref="B40:B41" si="36">IF(AND(SUM(C40:E40)=SUM(F40:N40),SUM(C40:E40)=SUM(O40:P40))=TRUE,SUM(C40:E40),"HIBA")</f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0</v>
      </c>
      <c r="AX40" s="38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0</v>
      </c>
      <c r="BE40" s="38">
        <v>0</v>
      </c>
      <c r="BF40" s="38">
        <v>0</v>
      </c>
      <c r="BG40" s="38">
        <v>0</v>
      </c>
      <c r="BH40" s="38">
        <v>0</v>
      </c>
    </row>
    <row r="41" spans="1:60" s="35" customFormat="1" ht="25.95" customHeight="1" thickBot="1" x14ac:dyDescent="0.35">
      <c r="A41" s="28" t="s">
        <v>95</v>
      </c>
      <c r="B41" s="37">
        <f t="shared" si="36"/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8">
        <v>0</v>
      </c>
      <c r="AX41" s="38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8">
        <v>0</v>
      </c>
      <c r="BF41" s="38">
        <v>0</v>
      </c>
      <c r="BG41" s="38">
        <v>0</v>
      </c>
      <c r="BH41" s="38">
        <v>0</v>
      </c>
    </row>
    <row r="42" spans="1:60" ht="26.1" customHeight="1" thickBot="1" x14ac:dyDescent="0.35">
      <c r="A42" s="26" t="s">
        <v>62</v>
      </c>
      <c r="B42" s="14">
        <f>IF(AND(SUM(C42:E42)=SUM(F42:N42),SUM(C42:E42)=SUM(O42:P42))=TRUE,SUM(C42:E42),"HIBA")</f>
        <v>7306</v>
      </c>
      <c r="C42" s="15">
        <f>SUM(C8,C11,C12,C16,C17,C18,C24,C26,C27,C28,C29,C33,C34,C35,C36,C40,C41)</f>
        <v>4</v>
      </c>
      <c r="D42" s="15">
        <f t="shared" ref="D42:S42" si="37">SUM(D8,D11,D12,D16,D17,D18,D24,D26,D27,D28,D29,D33,D34,D35,D36,D40,D41)</f>
        <v>7302</v>
      </c>
      <c r="E42" s="15">
        <f t="shared" si="37"/>
        <v>0</v>
      </c>
      <c r="F42" s="15">
        <f t="shared" si="37"/>
        <v>3798</v>
      </c>
      <c r="G42" s="15">
        <f t="shared" si="37"/>
        <v>0</v>
      </c>
      <c r="H42" s="15">
        <f t="shared" si="37"/>
        <v>93</v>
      </c>
      <c r="I42" s="15">
        <f t="shared" si="37"/>
        <v>0</v>
      </c>
      <c r="J42" s="15">
        <f t="shared" si="37"/>
        <v>1</v>
      </c>
      <c r="K42" s="15">
        <f t="shared" si="37"/>
        <v>82</v>
      </c>
      <c r="L42" s="15">
        <f t="shared" si="37"/>
        <v>2</v>
      </c>
      <c r="M42" s="15">
        <f t="shared" si="37"/>
        <v>2247</v>
      </c>
      <c r="N42" s="15">
        <f t="shared" si="37"/>
        <v>1083</v>
      </c>
      <c r="O42" s="15">
        <f t="shared" si="37"/>
        <v>7306</v>
      </c>
      <c r="P42" s="15">
        <f t="shared" si="37"/>
        <v>0</v>
      </c>
      <c r="Q42" s="15">
        <f t="shared" si="37"/>
        <v>2</v>
      </c>
      <c r="R42" s="14">
        <f t="shared" si="1"/>
        <v>11</v>
      </c>
      <c r="S42" s="14">
        <f t="shared" si="37"/>
        <v>1</v>
      </c>
      <c r="T42" s="14">
        <f t="shared" ref="T42" si="38">SUM(T8,T11,T12,T16,T17,T18,T24,T26,T27,T28,T29,T33,T34,T35,T36,T40,T41)</f>
        <v>0</v>
      </c>
      <c r="U42" s="14">
        <f t="shared" ref="U42" si="39">SUM(U8,U11,U12,U16,U17,U18,U24,U26,U27,U28,U29,U33,U34,U35,U36,U40,U41)</f>
        <v>0</v>
      </c>
      <c r="V42" s="14">
        <f t="shared" ref="V42" si="40">SUM(V8,V11,V12,V16,V17,V18,V24,V26,V27,V28,V29,V33,V34,V35,V36,V40,V41)</f>
        <v>1</v>
      </c>
      <c r="W42" s="14">
        <f t="shared" ref="W42" si="41">SUM(W8,W11,W12,W16,W17,W18,W24,W26,W27,W28,W29,W33,W34,W35,W36,W40,W41)</f>
        <v>0</v>
      </c>
      <c r="X42" s="14">
        <f t="shared" ref="X42" si="42">SUM(X8,X11,X12,X16,X17,X18,X24,X26,X27,X28,X29,X33,X34,X35,X36,X40,X41)</f>
        <v>0</v>
      </c>
      <c r="Y42" s="14">
        <f t="shared" ref="Y42" si="43">SUM(Y8,Y11,Y12,Y16,Y17,Y18,Y24,Y26,Y27,Y28,Y29,Y33,Y34,Y35,Y36,Y40,Y41)</f>
        <v>0</v>
      </c>
      <c r="Z42" s="14">
        <f t="shared" ref="Z42" si="44">SUM(Z8,Z11,Z12,Z16,Z17,Z18,Z24,Z26,Z27,Z28,Z29,Z33,Z34,Z35,Z36,Z40,Z41)</f>
        <v>0</v>
      </c>
      <c r="AA42" s="14">
        <f t="shared" ref="AA42" si="45">SUM(AA8,AA11,AA12,AA16,AA17,AA18,AA24,AA26,AA27,AA28,AA29,AA33,AA34,AA35,AA36,AA40,AA41)</f>
        <v>0</v>
      </c>
      <c r="AB42" s="14">
        <f t="shared" ref="AB42" si="46">SUM(AB8,AB11,AB12,AB16,AB17,AB18,AB24,AB26,AB27,AB28,AB29,AB33,AB34,AB35,AB36,AB40,AB41)</f>
        <v>0</v>
      </c>
      <c r="AC42" s="14">
        <f t="shared" ref="AC42" si="47">SUM(AC8,AC11,AC12,AC16,AC17,AC18,AC24,AC26,AC27,AC28,AC29,AC33,AC34,AC35,AC36,AC40,AC41)</f>
        <v>0</v>
      </c>
      <c r="AD42" s="14">
        <f t="shared" ref="AD42" si="48">SUM(AD8,AD11,AD12,AD16,AD17,AD18,AD24,AD26,AD27,AD28,AD29,AD33,AD34,AD35,AD36,AD40,AD41)</f>
        <v>0</v>
      </c>
      <c r="AE42" s="14">
        <f t="shared" ref="AE42" si="49">SUM(AE8,AE11,AE12,AE16,AE17,AE18,AE24,AE26,AE27,AE28,AE29,AE33,AE34,AE35,AE36,AE40,AE41)</f>
        <v>4</v>
      </c>
      <c r="AF42" s="14">
        <f t="shared" ref="AF42" si="50">SUM(AF8,AF11,AF12,AF16,AF17,AF18,AF24,AF26,AF27,AF28,AF29,AF33,AF34,AF35,AF36,AF40,AF41)</f>
        <v>1</v>
      </c>
      <c r="AG42" s="14">
        <f t="shared" ref="AG42" si="51">SUM(AG8,AG11,AG12,AG16,AG17,AG18,AG24,AG26,AG27,AG28,AG29,AG33,AG34,AG35,AG36,AG40,AG41)</f>
        <v>1</v>
      </c>
      <c r="AH42" s="14">
        <f t="shared" ref="AH42" si="52">SUM(AH8,AH11,AH12,AH16,AH17,AH18,AH24,AH26,AH27,AH28,AH29,AH33,AH34,AH35,AH36,AH40,AH41)</f>
        <v>3</v>
      </c>
      <c r="AI42" s="14">
        <f t="shared" ref="AI42" si="53">SUM(AI8,AI11,AI12,AI16,AI17,AI18,AI24,AI26,AI27,AI28,AI29,AI33,AI34,AI35,AI36,AI40,AI41)</f>
        <v>0</v>
      </c>
      <c r="AJ42" s="14">
        <f t="shared" ref="AJ42" si="54">SUM(AJ8,AJ11,AJ12,AJ16,AJ17,AJ18,AJ24,AJ26,AJ27,AJ28,AJ29,AJ33,AJ34,AJ35,AJ36,AJ40,AJ41)</f>
        <v>0</v>
      </c>
      <c r="AK42" s="14">
        <f t="shared" ref="AK42" si="55">SUM(AK8,AK11,AK12,AK16,AK17,AK18,AK24,AK26,AK27,AK28,AK29,AK33,AK34,AK35,AK36,AK40,AK41)</f>
        <v>0</v>
      </c>
      <c r="AL42" s="14">
        <f t="shared" ref="AL42" si="56">SUM(AL8,AL11,AL12,AL16,AL17,AL18,AL24,AL26,AL27,AL28,AL29,AL33,AL34,AL35,AL36,AL40,AL41)</f>
        <v>0</v>
      </c>
      <c r="AM42" s="14">
        <f t="shared" ref="AM42" si="57">SUM(AM8,AM11,AM12,AM16,AM17,AM18,AM24,AM26,AM27,AM28,AM29,AM33,AM34,AM35,AM36,AM40,AM41)</f>
        <v>0</v>
      </c>
      <c r="AN42" s="14">
        <f t="shared" ref="AN42" si="58">SUM(AN8,AN11,AN12,AN16,AN17,AN18,AN24,AN26,AN27,AN28,AN29,AN33,AN34,AN35,AN36,AN40,AN41)</f>
        <v>0</v>
      </c>
      <c r="AO42" s="14">
        <f t="shared" ref="AO42" si="59">SUM(AO8,AO11,AO12,AO16,AO17,AO18,AO24,AO26,AO27,AO28,AO29,AO33,AO34,AO35,AO36,AO40,AO41)</f>
        <v>0</v>
      </c>
      <c r="AP42" s="14">
        <f t="shared" ref="AP42" si="60">SUM(AP8,AP11,AP12,AP16,AP17,AP18,AP24,AP26,AP27,AP28,AP29,AP33,AP34,AP35,AP36,AP40,AP41)</f>
        <v>0</v>
      </c>
      <c r="AQ42" s="14">
        <f t="shared" ref="AQ42" si="61">SUM(AQ8,AQ11,AQ12,AQ16,AQ17,AQ18,AQ24,AQ26,AQ27,AQ28,AQ29,AQ33,AQ34,AQ35,AQ36,AQ40,AQ41)</f>
        <v>0</v>
      </c>
      <c r="AR42" s="14">
        <f t="shared" ref="AR42" si="62">SUM(AR8,AR11,AR12,AR16,AR17,AR18,AR24,AR26,AR27,AR28,AR29,AR33,AR34,AR35,AR36,AR40,AR41)</f>
        <v>0</v>
      </c>
      <c r="AS42" s="14">
        <f t="shared" ref="AS42" si="63">SUM(AS8,AS11,AS12,AS16,AS17,AS18,AS24,AS26,AS27,AS28,AS29,AS33,AS34,AS35,AS36,AS40,AS41)</f>
        <v>0</v>
      </c>
      <c r="AT42" s="14">
        <f t="shared" ref="AT42" si="64">SUM(AT8,AT11,AT12,AT16,AT17,AT18,AT24,AT26,AT27,AT28,AT29,AT33,AT34,AT35,AT36,AT40,AT41)</f>
        <v>12</v>
      </c>
      <c r="AU42" s="17">
        <f>AVERAGE(AU8,AU11,AU12,AU16,AU17,AU18,AU24,AU26,AU27,AU28,AU29,AU33,AU34,AU35,AU36,AU40,AU41)</f>
        <v>4.9398039215686271</v>
      </c>
      <c r="AV42" s="17">
        <f>SUM(AV8,AV11,AV12,AV16,AV17,AV18,AV24,AV26,AV27,AV28,AV29,AV33,AV34,AV35,AV36,AV40,AV41)</f>
        <v>4761.2</v>
      </c>
      <c r="AW42" s="16">
        <f t="shared" ref="AW42" si="65">SUM(AW8,AW11,AW12,AW16,AW17,AW18,AW24,AW26,AW27,AW28,AW29,AW33,AW34,AW35,AW36,AW40,AW41)</f>
        <v>39263</v>
      </c>
      <c r="AX42" s="16">
        <f t="shared" ref="AX42" si="66">SUM(AX8,AX11,AX12,AX16,AX17,AX18,AX24,AX26,AX27,AX28,AX29,AX33,AX34,AX35,AX36,AX40,AX41)</f>
        <v>6</v>
      </c>
      <c r="AY42" s="16">
        <f t="shared" ref="AY42" si="67">SUM(AY8,AY11,AY12,AY16,AY17,AY18,AY24,AY26,AY27,AY28,AY29,AY33,AY34,AY35,AY36,AY40,AY41)</f>
        <v>0</v>
      </c>
      <c r="AZ42" s="16">
        <f t="shared" ref="AZ42" si="68">SUM(AZ8,AZ11,AZ12,AZ16,AZ17,AZ18,AZ24,AZ26,AZ27,AZ28,AZ29,AZ33,AZ34,AZ35,AZ36,AZ40,AZ41)</f>
        <v>0</v>
      </c>
      <c r="BA42" s="16">
        <f t="shared" ref="BA42" si="69">SUM(BA8,BA11,BA12,BA16,BA17,BA18,BA24,BA26,BA27,BA28,BA29,BA33,BA34,BA35,BA36,BA40,BA41)</f>
        <v>72103</v>
      </c>
      <c r="BB42" s="16">
        <f t="shared" ref="BB42" si="70">SUM(BB8,BB11,BB12,BB16,BB17,BB18,BB24,BB26,BB27,BB28,BB29,BB33,BB34,BB35,BB36,BB40,BB41)</f>
        <v>1360</v>
      </c>
      <c r="BC42" s="16">
        <f t="shared" ref="BC42" si="71">SUM(BC8,BC11,BC12,BC16,BC17,BC18,BC24,BC26,BC27,BC28,BC29,BC33,BC34,BC35,BC36,BC40,BC41)</f>
        <v>686</v>
      </c>
      <c r="BD42" s="16">
        <f t="shared" ref="BD42" si="72">SUM(BD8,BD11,BD12,BD16,BD17,BD18,BD24,BD26,BD27,BD28,BD29,BD33,BD34,BD35,BD36,BD40,BD41)</f>
        <v>11</v>
      </c>
      <c r="BE42" s="16">
        <f t="shared" ref="BE42" si="73">SUM(BE8,BE11,BE12,BE16,BE17,BE18,BE24,BE26,BE27,BE28,BE29,BE33,BE34,BE35,BE36,BE40,BE41)</f>
        <v>2843</v>
      </c>
      <c r="BF42" s="16">
        <f t="shared" ref="BF42" si="74">SUM(BF8,BF11,BF12,BF16,BF17,BF18,BF24,BF26,BF27,BF28,BF29,BF33,BF34,BF35,BF36,BF40,BF41)</f>
        <v>2798</v>
      </c>
      <c r="BG42" s="16">
        <f t="shared" ref="BG42" si="75">SUM(BG8,BG11,BG12,BG16,BG17,BG18,BG24,BG26,BG27,BG28,BG29,BG33,BG34,BG35,BG36,BG40,BG41)</f>
        <v>0</v>
      </c>
      <c r="BH42" s="16">
        <f t="shared" ref="BH42" si="76">SUM(BH8,BH11,BH12,BH16,BH17,BH18,BH24,BH26,BH27,BH28,BH29,BH33,BH34,BH35,BH36,BH40,BH41)</f>
        <v>0</v>
      </c>
    </row>
    <row r="48" spans="1:60" x14ac:dyDescent="0.3">
      <c r="C48" s="19" t="s">
        <v>102</v>
      </c>
    </row>
    <row r="49" spans="33:33" x14ac:dyDescent="0.3">
      <c r="AG49" s="19" t="s">
        <v>103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BG2:BG6"/>
    <mergeCell ref="BH2:BH6"/>
    <mergeCell ref="A2:A6"/>
    <mergeCell ref="A1:BH1"/>
    <mergeCell ref="C6:E6"/>
    <mergeCell ref="F6:N6"/>
    <mergeCell ref="O6:P6"/>
    <mergeCell ref="T6:W6"/>
    <mergeCell ref="X6:AD6"/>
    <mergeCell ref="AE6:AH6"/>
    <mergeCell ref="AI6:AO6"/>
    <mergeCell ref="AQ6:AS6"/>
    <mergeCell ref="BE6:BF6"/>
    <mergeCell ref="BE4:BE5"/>
    <mergeCell ref="BF4:BF5"/>
    <mergeCell ref="AQ4:AQ5"/>
    <mergeCell ref="AR4:AR5"/>
    <mergeCell ref="AS4:AS5"/>
    <mergeCell ref="AW4:AW6"/>
    <mergeCell ref="AV2:AV6"/>
    <mergeCell ref="AW2:BB2"/>
    <mergeCell ref="R4:R6"/>
    <mergeCell ref="S4:S6"/>
    <mergeCell ref="T4:AD4"/>
    <mergeCell ref="AE4:AO4"/>
    <mergeCell ref="AP4:AP6"/>
    <mergeCell ref="B3:B6"/>
    <mergeCell ref="C3:E3"/>
    <mergeCell ref="F3:I3"/>
    <mergeCell ref="J3:N3"/>
    <mergeCell ref="O3:P3"/>
    <mergeCell ref="P4:P5"/>
    <mergeCell ref="R3:AO3"/>
    <mergeCell ref="AP3:AS3"/>
    <mergeCell ref="AW3:AX3"/>
    <mergeCell ref="AY3:AZ3"/>
    <mergeCell ref="BA3:BB3"/>
    <mergeCell ref="BE3:BF3"/>
    <mergeCell ref="BC2:BC6"/>
    <mergeCell ref="BD2:BD6"/>
    <mergeCell ref="AX4:AX6"/>
    <mergeCell ref="AY4:AY6"/>
    <mergeCell ref="AZ4:AZ6"/>
    <mergeCell ref="BA4:BA6"/>
    <mergeCell ref="BB4:BB6"/>
    <mergeCell ref="BE2:BF2"/>
    <mergeCell ref="B2:P2"/>
    <mergeCell ref="Q2:Q6"/>
    <mergeCell ref="R2:AS2"/>
    <mergeCell ref="AT2:AT6"/>
    <mergeCell ref="AU2:AU6"/>
    <mergeCell ref="C4:C5"/>
    <mergeCell ref="D4:D5"/>
    <mergeCell ref="E4:E5"/>
    <mergeCell ref="F4:F5"/>
    <mergeCell ref="G4:G5"/>
    <mergeCell ref="H4:H5"/>
    <mergeCell ref="I4:I5"/>
    <mergeCell ref="J4:L4"/>
    <mergeCell ref="M4:M5"/>
    <mergeCell ref="N4:N5"/>
    <mergeCell ref="O4:O5"/>
  </mergeCells>
  <dataValidations count="1">
    <dataValidation type="whole" operator="greaterThanOrEqual" allowBlank="1" showInputMessage="1" showErrorMessage="1" errorTitle="HIBA" error="HIBÁS ÉRTÉK!" sqref="C8:Q8 C12:Q12 C18:Q18 C36:Q36 S8:AT8 S12:AS12 S18:AS18 S36:AS36 AW8:BH8 C24:Q24 R8:R14 R16:R24 R26:R29 R33:R39 R42" xr:uid="{00000000-0002-0000-0000-000000000000}">
      <formula1>0</formula1>
    </dataValidation>
  </dataValidations>
  <pageMargins left="0.11811023622047245" right="0.11811023622047245" top="0.15748031496062992" bottom="0" header="0" footer="0"/>
  <pageSetup paperSize="8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2" sqref="A2"/>
    </sheetView>
  </sheetViews>
  <sheetFormatPr defaultRowHeight="14.4" x14ac:dyDescent="0.3"/>
  <cols>
    <col min="1" max="1" width="130" customWidth="1"/>
  </cols>
  <sheetData>
    <row r="2" spans="1:1" x14ac:dyDescent="0.3">
      <c r="A2" s="1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Tasnádi Ferenc dr.</cp:lastModifiedBy>
  <cp:lastPrinted>2022-09-01T11:45:29Z</cp:lastPrinted>
  <dcterms:created xsi:type="dcterms:W3CDTF">2019-03-25T14:14:14Z</dcterms:created>
  <dcterms:modified xsi:type="dcterms:W3CDTF">2024-11-07T10:47:23Z</dcterms:modified>
</cp:coreProperties>
</file>